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dohnal\1-SOU elektro - Sport gymnazium\7-Telocvicna-2017\1-PD\3-Vykaz vymer-doplneny\"/>
    </mc:Choice>
  </mc:AlternateContent>
  <bookViews>
    <workbookView xWindow="210" yWindow="555" windowWidth="28455" windowHeight="14505"/>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objekt'!$C$86:$K$195</definedName>
    <definedName name="_xlnm._FilterDatabase" localSheetId="2" hidden="1">'02 - Vedlejší a ostatní n...'!$C$76:$K$85</definedName>
    <definedName name="_xlnm.Print_Titles" localSheetId="1">'01 - Stavební objekt'!$86:$86</definedName>
    <definedName name="_xlnm.Print_Titles" localSheetId="2">'02 - Vedlejší a ostatní n...'!$76:$76</definedName>
    <definedName name="_xlnm.Print_Titles" localSheetId="0">'Rekapitulace stavby'!$49:$49</definedName>
    <definedName name="_xlnm.Print_Area" localSheetId="1">'01 - Stavební objekt'!$C$4:$J$36,'01 - Stavební objekt'!$C$42:$J$68,'01 - Stavební objekt'!$C$74:$K$195</definedName>
    <definedName name="_xlnm.Print_Area" localSheetId="2">'02 - Vedlejší a ostatní n...'!$C$4:$J$36,'02 - Vedlejší a ostatní n...'!$C$42:$J$58,'02 - Vedlejší a ostatní n...'!$C$64:$K$85</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62913"/>
</workbook>
</file>

<file path=xl/calcChain.xml><?xml version="1.0" encoding="utf-8"?>
<calcChain xmlns="http://schemas.openxmlformats.org/spreadsheetml/2006/main">
  <c r="AY53" i="1" l="1"/>
  <c r="AX53" i="1"/>
  <c r="BI85" i="3"/>
  <c r="BH85" i="3"/>
  <c r="BG85" i="3"/>
  <c r="BF85" i="3"/>
  <c r="T85" i="3"/>
  <c r="R85" i="3"/>
  <c r="P85" i="3"/>
  <c r="BK85" i="3"/>
  <c r="J85" i="3"/>
  <c r="BE85" i="3" s="1"/>
  <c r="BI84" i="3"/>
  <c r="BH84" i="3"/>
  <c r="BG84" i="3"/>
  <c r="BF84" i="3"/>
  <c r="T84" i="3"/>
  <c r="R84" i="3"/>
  <c r="P84" i="3"/>
  <c r="BK84" i="3"/>
  <c r="J84" i="3"/>
  <c r="BE84" i="3" s="1"/>
  <c r="BI83" i="3"/>
  <c r="BH83" i="3"/>
  <c r="BG83" i="3"/>
  <c r="BF83" i="3"/>
  <c r="T83" i="3"/>
  <c r="R83" i="3"/>
  <c r="P83" i="3"/>
  <c r="BK83" i="3"/>
  <c r="J83" i="3"/>
  <c r="BE83" i="3" s="1"/>
  <c r="BI82" i="3"/>
  <c r="BH82" i="3"/>
  <c r="BG82" i="3"/>
  <c r="BF82" i="3"/>
  <c r="T82" i="3"/>
  <c r="R82" i="3"/>
  <c r="P82" i="3"/>
  <c r="BK82" i="3"/>
  <c r="J82" i="3"/>
  <c r="BE82" i="3" s="1"/>
  <c r="BI81" i="3"/>
  <c r="BH81" i="3"/>
  <c r="BG81" i="3"/>
  <c r="BF81" i="3"/>
  <c r="T81" i="3"/>
  <c r="R81" i="3"/>
  <c r="P81" i="3"/>
  <c r="BK81" i="3"/>
  <c r="J81" i="3"/>
  <c r="BE81" i="3" s="1"/>
  <c r="BI80" i="3"/>
  <c r="BH80" i="3"/>
  <c r="BG80" i="3"/>
  <c r="BF80" i="3"/>
  <c r="T80" i="3"/>
  <c r="R80" i="3"/>
  <c r="P80" i="3"/>
  <c r="BK80" i="3"/>
  <c r="J80" i="3"/>
  <c r="BE80" i="3" s="1"/>
  <c r="BI79" i="3"/>
  <c r="BH79" i="3"/>
  <c r="BG79" i="3"/>
  <c r="BF79" i="3"/>
  <c r="F31" i="3" s="1"/>
  <c r="BA53" i="1" s="1"/>
  <c r="BE79" i="3"/>
  <c r="T79" i="3"/>
  <c r="R79" i="3"/>
  <c r="P79" i="3"/>
  <c r="P78" i="3" s="1"/>
  <c r="P77" i="3" s="1"/>
  <c r="AU53" i="1" s="1"/>
  <c r="BK79" i="3"/>
  <c r="J79" i="3"/>
  <c r="F74" i="3"/>
  <c r="J73" i="3"/>
  <c r="F73" i="3"/>
  <c r="F71" i="3"/>
  <c r="E69" i="3"/>
  <c r="F52" i="3"/>
  <c r="J51" i="3"/>
  <c r="F51" i="3"/>
  <c r="F49" i="3"/>
  <c r="E47" i="3"/>
  <c r="J12" i="3"/>
  <c r="J49" i="3" s="1"/>
  <c r="E7" i="3"/>
  <c r="E67" i="3" s="1"/>
  <c r="AY52" i="1"/>
  <c r="AX52" i="1"/>
  <c r="BI195" i="2"/>
  <c r="BH195" i="2"/>
  <c r="BG195" i="2"/>
  <c r="BF195" i="2"/>
  <c r="T195" i="2"/>
  <c r="R195" i="2"/>
  <c r="P195" i="2"/>
  <c r="BK195" i="2"/>
  <c r="J195" i="2"/>
  <c r="BE195" i="2" s="1"/>
  <c r="BI194" i="2"/>
  <c r="BH194" i="2"/>
  <c r="BG194" i="2"/>
  <c r="BF194" i="2"/>
  <c r="T194" i="2"/>
  <c r="R194" i="2"/>
  <c r="P194" i="2"/>
  <c r="BK194" i="2"/>
  <c r="J194" i="2"/>
  <c r="BE194" i="2" s="1"/>
  <c r="BI191" i="2"/>
  <c r="BH191" i="2"/>
  <c r="BG191" i="2"/>
  <c r="BF191" i="2"/>
  <c r="BE191" i="2"/>
  <c r="T191" i="2"/>
  <c r="R191" i="2"/>
  <c r="P191" i="2"/>
  <c r="BK191" i="2"/>
  <c r="J191" i="2"/>
  <c r="BI188" i="2"/>
  <c r="BH188" i="2"/>
  <c r="BG188" i="2"/>
  <c r="BF188" i="2"/>
  <c r="T188" i="2"/>
  <c r="R188" i="2"/>
  <c r="P188" i="2"/>
  <c r="BK188" i="2"/>
  <c r="J188" i="2"/>
  <c r="BE188" i="2" s="1"/>
  <c r="BI182" i="2"/>
  <c r="BH182" i="2"/>
  <c r="BG182" i="2"/>
  <c r="BF182" i="2"/>
  <c r="BE182" i="2"/>
  <c r="T182" i="2"/>
  <c r="R182" i="2"/>
  <c r="P182" i="2"/>
  <c r="BK182" i="2"/>
  <c r="J182" i="2"/>
  <c r="BI180" i="2"/>
  <c r="BH180" i="2"/>
  <c r="BG180" i="2"/>
  <c r="BF180" i="2"/>
  <c r="T180" i="2"/>
  <c r="R180" i="2"/>
  <c r="P180" i="2"/>
  <c r="BK180" i="2"/>
  <c r="J180" i="2"/>
  <c r="BE180" i="2" s="1"/>
  <c r="BI179" i="2"/>
  <c r="BH179" i="2"/>
  <c r="BG179" i="2"/>
  <c r="BF179" i="2"/>
  <c r="T179" i="2"/>
  <c r="R179" i="2"/>
  <c r="P179" i="2"/>
  <c r="BK179" i="2"/>
  <c r="J179" i="2"/>
  <c r="BE179" i="2" s="1"/>
  <c r="BI176" i="2"/>
  <c r="BH176" i="2"/>
  <c r="BG176" i="2"/>
  <c r="BF176" i="2"/>
  <c r="T176" i="2"/>
  <c r="R176" i="2"/>
  <c r="P176" i="2"/>
  <c r="BK176" i="2"/>
  <c r="J176" i="2"/>
  <c r="BE176" i="2" s="1"/>
  <c r="BI175" i="2"/>
  <c r="BH175" i="2"/>
  <c r="BG175" i="2"/>
  <c r="BF175" i="2"/>
  <c r="T175" i="2"/>
  <c r="R175" i="2"/>
  <c r="P175" i="2"/>
  <c r="BK175" i="2"/>
  <c r="J175" i="2"/>
  <c r="BE175" i="2" s="1"/>
  <c r="BI172" i="2"/>
  <c r="BH172" i="2"/>
  <c r="BG172" i="2"/>
  <c r="BF172" i="2"/>
  <c r="T172" i="2"/>
  <c r="R172" i="2"/>
  <c r="P172" i="2"/>
  <c r="BK172" i="2"/>
  <c r="J172" i="2"/>
  <c r="BE172" i="2" s="1"/>
  <c r="BI170" i="2"/>
  <c r="BH170" i="2"/>
  <c r="BG170" i="2"/>
  <c r="BF170" i="2"/>
  <c r="T170" i="2"/>
  <c r="R170" i="2"/>
  <c r="P170" i="2"/>
  <c r="BK170" i="2"/>
  <c r="J170" i="2"/>
  <c r="BE170" i="2" s="1"/>
  <c r="BI167" i="2"/>
  <c r="BH167" i="2"/>
  <c r="BG167" i="2"/>
  <c r="BF167" i="2"/>
  <c r="T167" i="2"/>
  <c r="R167" i="2"/>
  <c r="P167" i="2"/>
  <c r="BK167" i="2"/>
  <c r="J167" i="2"/>
  <c r="BE167" i="2" s="1"/>
  <c r="BI166" i="2"/>
  <c r="BH166" i="2"/>
  <c r="BG166" i="2"/>
  <c r="BF166" i="2"/>
  <c r="T166" i="2"/>
  <c r="R166" i="2"/>
  <c r="P166" i="2"/>
  <c r="P165" i="2" s="1"/>
  <c r="BK166" i="2"/>
  <c r="J166" i="2"/>
  <c r="BE166" i="2" s="1"/>
  <c r="BI163" i="2"/>
  <c r="BH163" i="2"/>
  <c r="BG163" i="2"/>
  <c r="BF163" i="2"/>
  <c r="T163" i="2"/>
  <c r="T162" i="2" s="1"/>
  <c r="R163" i="2"/>
  <c r="R162" i="2" s="1"/>
  <c r="P163" i="2"/>
  <c r="P162" i="2" s="1"/>
  <c r="BK163" i="2"/>
  <c r="BK162" i="2" s="1"/>
  <c r="J162" i="2" s="1"/>
  <c r="J64" i="2" s="1"/>
  <c r="J163" i="2"/>
  <c r="BE163" i="2" s="1"/>
  <c r="BI160" i="2"/>
  <c r="BH160" i="2"/>
  <c r="BG160" i="2"/>
  <c r="BF160" i="2"/>
  <c r="T160" i="2"/>
  <c r="R160" i="2"/>
  <c r="P160" i="2"/>
  <c r="BK160" i="2"/>
  <c r="J160" i="2"/>
  <c r="BE160" i="2" s="1"/>
  <c r="BI158" i="2"/>
  <c r="BH158" i="2"/>
  <c r="BG158" i="2"/>
  <c r="BF158" i="2"/>
  <c r="T158" i="2"/>
  <c r="R158" i="2"/>
  <c r="P158" i="2"/>
  <c r="BK158" i="2"/>
  <c r="J158" i="2"/>
  <c r="BE158" i="2" s="1"/>
  <c r="BI156" i="2"/>
  <c r="BH156" i="2"/>
  <c r="BG156" i="2"/>
  <c r="BF156" i="2"/>
  <c r="T156" i="2"/>
  <c r="R156" i="2"/>
  <c r="P156" i="2"/>
  <c r="BK156" i="2"/>
  <c r="J156" i="2"/>
  <c r="BE156" i="2" s="1"/>
  <c r="BI155" i="2"/>
  <c r="BH155" i="2"/>
  <c r="BG155" i="2"/>
  <c r="BF155" i="2"/>
  <c r="T155" i="2"/>
  <c r="R155" i="2"/>
  <c r="P155" i="2"/>
  <c r="BK155" i="2"/>
  <c r="J155" i="2"/>
  <c r="BE155" i="2" s="1"/>
  <c r="BI154" i="2"/>
  <c r="BH154" i="2"/>
  <c r="BG154" i="2"/>
  <c r="BF154" i="2"/>
  <c r="T154" i="2"/>
  <c r="R154" i="2"/>
  <c r="P154" i="2"/>
  <c r="BK154" i="2"/>
  <c r="J154" i="2"/>
  <c r="BE154" i="2" s="1"/>
  <c r="BI150" i="2"/>
  <c r="BH150" i="2"/>
  <c r="BG150" i="2"/>
  <c r="BF150" i="2"/>
  <c r="T150" i="2"/>
  <c r="R150" i="2"/>
  <c r="P150" i="2"/>
  <c r="BK150" i="2"/>
  <c r="J150" i="2"/>
  <c r="BE150" i="2" s="1"/>
  <c r="BI147" i="2"/>
  <c r="BH147" i="2"/>
  <c r="BG147" i="2"/>
  <c r="BF147" i="2"/>
  <c r="T147" i="2"/>
  <c r="R147" i="2"/>
  <c r="P147" i="2"/>
  <c r="BK147" i="2"/>
  <c r="J147" i="2"/>
  <c r="BE147" i="2" s="1"/>
  <c r="BI145" i="2"/>
  <c r="BH145" i="2"/>
  <c r="BG145" i="2"/>
  <c r="BF145" i="2"/>
  <c r="BE145" i="2"/>
  <c r="T145" i="2"/>
  <c r="R145" i="2"/>
  <c r="P145" i="2"/>
  <c r="BK145" i="2"/>
  <c r="J145" i="2"/>
  <c r="BI141" i="2"/>
  <c r="BH141" i="2"/>
  <c r="BG141" i="2"/>
  <c r="BF141" i="2"/>
  <c r="T141" i="2"/>
  <c r="R141" i="2"/>
  <c r="P141" i="2"/>
  <c r="BK141" i="2"/>
  <c r="J141" i="2"/>
  <c r="BE141" i="2" s="1"/>
  <c r="BI139" i="2"/>
  <c r="BH139" i="2"/>
  <c r="BG139" i="2"/>
  <c r="BF139" i="2"/>
  <c r="BE139" i="2"/>
  <c r="T139" i="2"/>
  <c r="R139" i="2"/>
  <c r="P139" i="2"/>
  <c r="BK139" i="2"/>
  <c r="J139" i="2"/>
  <c r="BI133" i="2"/>
  <c r="BH133" i="2"/>
  <c r="BG133" i="2"/>
  <c r="BF133" i="2"/>
  <c r="T133" i="2"/>
  <c r="R133" i="2"/>
  <c r="P133" i="2"/>
  <c r="BK133" i="2"/>
  <c r="J133" i="2"/>
  <c r="BE133" i="2" s="1"/>
  <c r="BI131" i="2"/>
  <c r="BH131" i="2"/>
  <c r="BG131" i="2"/>
  <c r="BF131" i="2"/>
  <c r="T131" i="2"/>
  <c r="R131" i="2"/>
  <c r="P131" i="2"/>
  <c r="BK131" i="2"/>
  <c r="J131" i="2"/>
  <c r="BE131" i="2" s="1"/>
  <c r="BI127" i="2"/>
  <c r="BH127" i="2"/>
  <c r="BG127" i="2"/>
  <c r="BF127" i="2"/>
  <c r="T127" i="2"/>
  <c r="T126" i="2" s="1"/>
  <c r="R127" i="2"/>
  <c r="P127" i="2"/>
  <c r="BK127" i="2"/>
  <c r="J127" i="2"/>
  <c r="BE127" i="2" s="1"/>
  <c r="BI125" i="2"/>
  <c r="BH125" i="2"/>
  <c r="BG125" i="2"/>
  <c r="BF125" i="2"/>
  <c r="T125" i="2"/>
  <c r="R125" i="2"/>
  <c r="P125" i="2"/>
  <c r="BK125" i="2"/>
  <c r="J125" i="2"/>
  <c r="BE125" i="2" s="1"/>
  <c r="BI122" i="2"/>
  <c r="BH122" i="2"/>
  <c r="BG122" i="2"/>
  <c r="BF122" i="2"/>
  <c r="T122" i="2"/>
  <c r="R122" i="2"/>
  <c r="P122" i="2"/>
  <c r="BK122" i="2"/>
  <c r="J122" i="2"/>
  <c r="BE122" i="2" s="1"/>
  <c r="BI119" i="2"/>
  <c r="BH119" i="2"/>
  <c r="BG119" i="2"/>
  <c r="BF119" i="2"/>
  <c r="T119" i="2"/>
  <c r="R119" i="2"/>
  <c r="P119" i="2"/>
  <c r="BK119" i="2"/>
  <c r="J119" i="2"/>
  <c r="BE119" i="2" s="1"/>
  <c r="BI118" i="2"/>
  <c r="BH118" i="2"/>
  <c r="BG118" i="2"/>
  <c r="BF118" i="2"/>
  <c r="T118" i="2"/>
  <c r="R118" i="2"/>
  <c r="P118" i="2"/>
  <c r="BK118" i="2"/>
  <c r="J118" i="2"/>
  <c r="BE118" i="2" s="1"/>
  <c r="BI117" i="2"/>
  <c r="BH117" i="2"/>
  <c r="BG117" i="2"/>
  <c r="BF117" i="2"/>
  <c r="T117" i="2"/>
  <c r="R117" i="2"/>
  <c r="P117" i="2"/>
  <c r="BK117" i="2"/>
  <c r="J117" i="2"/>
  <c r="BE117" i="2" s="1"/>
  <c r="BI116" i="2"/>
  <c r="BH116" i="2"/>
  <c r="BG116" i="2"/>
  <c r="BF116" i="2"/>
  <c r="T116" i="2"/>
  <c r="R116" i="2"/>
  <c r="P116" i="2"/>
  <c r="P115" i="2" s="1"/>
  <c r="BK116" i="2"/>
  <c r="J116" i="2"/>
  <c r="BE116" i="2" s="1"/>
  <c r="BI114" i="2"/>
  <c r="BH114" i="2"/>
  <c r="BG114" i="2"/>
  <c r="BF114" i="2"/>
  <c r="T114" i="2"/>
  <c r="R114" i="2"/>
  <c r="P114" i="2"/>
  <c r="BK114" i="2"/>
  <c r="J114" i="2"/>
  <c r="BE114" i="2" s="1"/>
  <c r="BI111" i="2"/>
  <c r="BH111" i="2"/>
  <c r="BG111" i="2"/>
  <c r="BF111" i="2"/>
  <c r="BE111" i="2"/>
  <c r="T111" i="2"/>
  <c r="R111" i="2"/>
  <c r="P111" i="2"/>
  <c r="BK111" i="2"/>
  <c r="J111" i="2"/>
  <c r="BI108" i="2"/>
  <c r="BH108" i="2"/>
  <c r="BG108" i="2"/>
  <c r="BF108" i="2"/>
  <c r="T108" i="2"/>
  <c r="R108" i="2"/>
  <c r="P108" i="2"/>
  <c r="BK108" i="2"/>
  <c r="J108" i="2"/>
  <c r="BE108" i="2" s="1"/>
  <c r="BI107" i="2"/>
  <c r="BH107" i="2"/>
  <c r="BG107" i="2"/>
  <c r="BF107" i="2"/>
  <c r="BE107" i="2"/>
  <c r="T107" i="2"/>
  <c r="R107" i="2"/>
  <c r="P107" i="2"/>
  <c r="BK107" i="2"/>
  <c r="J107" i="2"/>
  <c r="BI104" i="2"/>
  <c r="BH104" i="2"/>
  <c r="BG104" i="2"/>
  <c r="BF104" i="2"/>
  <c r="T104" i="2"/>
  <c r="T103" i="2" s="1"/>
  <c r="R104" i="2"/>
  <c r="P104" i="2"/>
  <c r="BK104" i="2"/>
  <c r="J104" i="2"/>
  <c r="BE104" i="2" s="1"/>
  <c r="BI102" i="2"/>
  <c r="BH102" i="2"/>
  <c r="BG102" i="2"/>
  <c r="BF102" i="2"/>
  <c r="T102" i="2"/>
  <c r="R102" i="2"/>
  <c r="P102" i="2"/>
  <c r="BK102" i="2"/>
  <c r="J102" i="2"/>
  <c r="BE102" i="2" s="1"/>
  <c r="BI101" i="2"/>
  <c r="BH101" i="2"/>
  <c r="BG101" i="2"/>
  <c r="BF101" i="2"/>
  <c r="T101" i="2"/>
  <c r="R101" i="2"/>
  <c r="P101" i="2"/>
  <c r="BK101" i="2"/>
  <c r="J101" i="2"/>
  <c r="BE101" i="2" s="1"/>
  <c r="BI98" i="2"/>
  <c r="BH98" i="2"/>
  <c r="BG98" i="2"/>
  <c r="BF98" i="2"/>
  <c r="T98" i="2"/>
  <c r="T97" i="2" s="1"/>
  <c r="R98" i="2"/>
  <c r="R97" i="2" s="1"/>
  <c r="P98" i="2"/>
  <c r="BK98" i="2"/>
  <c r="J98" i="2"/>
  <c r="BE98" i="2" s="1"/>
  <c r="BI95" i="2"/>
  <c r="BH95" i="2"/>
  <c r="BG95" i="2"/>
  <c r="BF95" i="2"/>
  <c r="BE95" i="2"/>
  <c r="T95" i="2"/>
  <c r="R95" i="2"/>
  <c r="P95" i="2"/>
  <c r="BK95" i="2"/>
  <c r="J95" i="2"/>
  <c r="BI92" i="2"/>
  <c r="BH92" i="2"/>
  <c r="BG92" i="2"/>
  <c r="BF92" i="2"/>
  <c r="T92" i="2"/>
  <c r="R92" i="2"/>
  <c r="P92" i="2"/>
  <c r="BK92" i="2"/>
  <c r="J92" i="2"/>
  <c r="BE92" i="2" s="1"/>
  <c r="BI90" i="2"/>
  <c r="BH90" i="2"/>
  <c r="BG90" i="2"/>
  <c r="BF90" i="2"/>
  <c r="T90" i="2"/>
  <c r="R90" i="2"/>
  <c r="P90" i="2"/>
  <c r="P89" i="2" s="1"/>
  <c r="BK90" i="2"/>
  <c r="J90" i="2"/>
  <c r="BE90" i="2" s="1"/>
  <c r="F84" i="2"/>
  <c r="J83" i="2"/>
  <c r="F83" i="2"/>
  <c r="F81" i="2"/>
  <c r="E79" i="2"/>
  <c r="F52" i="2"/>
  <c r="J51" i="2"/>
  <c r="F51" i="2"/>
  <c r="F49" i="2"/>
  <c r="E47" i="2"/>
  <c r="J12" i="2"/>
  <c r="J81" i="2" s="1"/>
  <c r="E7" i="2"/>
  <c r="E77" i="2" s="1"/>
  <c r="AS51" i="1"/>
  <c r="L47" i="1"/>
  <c r="AM46" i="1"/>
  <c r="L46" i="1"/>
  <c r="AM44" i="1"/>
  <c r="L44" i="1"/>
  <c r="L42" i="1"/>
  <c r="L41" i="1"/>
  <c r="F32" i="3" l="1"/>
  <c r="BB53" i="1" s="1"/>
  <c r="BK181" i="2"/>
  <c r="J181" i="2" s="1"/>
  <c r="J67" i="2" s="1"/>
  <c r="BK153" i="2"/>
  <c r="J153" i="2" s="1"/>
  <c r="J63" i="2" s="1"/>
  <c r="BK126" i="2"/>
  <c r="J126" i="2" s="1"/>
  <c r="J62" i="2" s="1"/>
  <c r="BK103" i="2"/>
  <c r="J103" i="2" s="1"/>
  <c r="J60" i="2" s="1"/>
  <c r="BK89" i="2"/>
  <c r="F34" i="2"/>
  <c r="BD52" i="1" s="1"/>
  <c r="F31" i="2"/>
  <c r="BA52" i="1" s="1"/>
  <c r="BA51" i="1" s="1"/>
  <c r="W27" i="1" s="1"/>
  <c r="R115" i="2"/>
  <c r="P153" i="2"/>
  <c r="R165" i="2"/>
  <c r="R164" i="2" s="1"/>
  <c r="P181" i="2"/>
  <c r="R78" i="3"/>
  <c r="R77" i="3" s="1"/>
  <c r="J49" i="2"/>
  <c r="R89" i="2"/>
  <c r="F32" i="2"/>
  <c r="BB52" i="1" s="1"/>
  <c r="BB51" i="1" s="1"/>
  <c r="AX51" i="1" s="1"/>
  <c r="BK97" i="2"/>
  <c r="J97" i="2" s="1"/>
  <c r="J59" i="2" s="1"/>
  <c r="P103" i="2"/>
  <c r="T115" i="2"/>
  <c r="P126" i="2"/>
  <c r="R153" i="2"/>
  <c r="T165" i="2"/>
  <c r="T164" i="2" s="1"/>
  <c r="R181" i="2"/>
  <c r="T78" i="3"/>
  <c r="T77" i="3" s="1"/>
  <c r="F33" i="3"/>
  <c r="BC53" i="1" s="1"/>
  <c r="F30" i="2"/>
  <c r="AZ52" i="1" s="1"/>
  <c r="T89" i="2"/>
  <c r="F33" i="2"/>
  <c r="BC52" i="1" s="1"/>
  <c r="P97" i="2"/>
  <c r="P88" i="2" s="1"/>
  <c r="P87" i="2" s="1"/>
  <c r="AU52" i="1" s="1"/>
  <c r="AU51" i="1" s="1"/>
  <c r="R103" i="2"/>
  <c r="BK115" i="2"/>
  <c r="J115" i="2" s="1"/>
  <c r="J61" i="2" s="1"/>
  <c r="R126" i="2"/>
  <c r="T153" i="2"/>
  <c r="BK165" i="2"/>
  <c r="J165" i="2" s="1"/>
  <c r="J66" i="2" s="1"/>
  <c r="T181" i="2"/>
  <c r="E45" i="3"/>
  <c r="BK78" i="3"/>
  <c r="J78" i="3" s="1"/>
  <c r="J57" i="3" s="1"/>
  <c r="F34" i="3"/>
  <c r="BD53" i="1" s="1"/>
  <c r="F30" i="3"/>
  <c r="AZ53" i="1" s="1"/>
  <c r="J89" i="2"/>
  <c r="J58" i="2" s="1"/>
  <c r="P164" i="2"/>
  <c r="J30" i="2"/>
  <c r="AV52" i="1" s="1"/>
  <c r="J71" i="3"/>
  <c r="J30" i="3"/>
  <c r="AV53" i="1" s="1"/>
  <c r="E45" i="2"/>
  <c r="J31" i="2"/>
  <c r="AW52" i="1" s="1"/>
  <c r="J31" i="3"/>
  <c r="AW53" i="1" s="1"/>
  <c r="BK164" i="2" l="1"/>
  <c r="J164" i="2" s="1"/>
  <c r="J65" i="2" s="1"/>
  <c r="BK88" i="2"/>
  <c r="J88" i="2" s="1"/>
  <c r="J57" i="2" s="1"/>
  <c r="BD51" i="1"/>
  <c r="W30" i="1" s="1"/>
  <c r="AW51" i="1"/>
  <c r="AK27" i="1" s="1"/>
  <c r="W28" i="1"/>
  <c r="AZ51" i="1"/>
  <c r="AV51" i="1" s="1"/>
  <c r="BK77" i="3"/>
  <c r="J77" i="3" s="1"/>
  <c r="J56" i="3" s="1"/>
  <c r="BC51" i="1"/>
  <c r="T88" i="2"/>
  <c r="T87" i="2" s="1"/>
  <c r="R88" i="2"/>
  <c r="R87" i="2" s="1"/>
  <c r="AT52" i="1"/>
  <c r="AT53" i="1"/>
  <c r="J27" i="3" l="1"/>
  <c r="AG53" i="1" s="1"/>
  <c r="AN53" i="1" s="1"/>
  <c r="W26" i="1"/>
  <c r="BK87" i="2"/>
  <c r="J87" i="2" s="1"/>
  <c r="J56" i="2" s="1"/>
  <c r="W29" i="1"/>
  <c r="AY51" i="1"/>
  <c r="J36" i="3"/>
  <c r="AT51" i="1"/>
  <c r="AK26" i="1"/>
  <c r="J27" i="2" l="1"/>
  <c r="J36" i="2" s="1"/>
  <c r="AG52" i="1" l="1"/>
  <c r="AG51" i="1" s="1"/>
  <c r="AN52" i="1" l="1"/>
  <c r="AK23" i="1"/>
  <c r="AK32" i="1" s="1"/>
  <c r="AN51" i="1"/>
</calcChain>
</file>

<file path=xl/sharedStrings.xml><?xml version="1.0" encoding="utf-8"?>
<sst xmlns="http://schemas.openxmlformats.org/spreadsheetml/2006/main" count="2132" uniqueCount="582">
  <si>
    <t>Export VZ</t>
  </si>
  <si>
    <t>List obsahuje:</t>
  </si>
  <si>
    <t>1) Rekapitulace stavby</t>
  </si>
  <si>
    <t>2) Rekapitulace objektů stavby a soupisů prací</t>
  </si>
  <si>
    <t>3.0</t>
  </si>
  <si>
    <t/>
  </si>
  <si>
    <t>False</t>
  </si>
  <si>
    <t>{cfd42c68-e597-468c-a007-b8048ec590d7}</t>
  </si>
  <si>
    <t>&gt;&gt;  skryté sloupce  &lt;&lt;</t>
  </si>
  <si>
    <t>0,01</t>
  </si>
  <si>
    <t>21</t>
  </si>
  <si>
    <t>15</t>
  </si>
  <si>
    <t>REKAPITULACE STAVBY</t>
  </si>
  <si>
    <t>v ---  níže se nacházejí doplnkové a pomocné údaje k sestavám  --- v</t>
  </si>
  <si>
    <t>0,001</t>
  </si>
  <si>
    <t>Kód:</t>
  </si>
  <si>
    <t>Be0070062017a</t>
  </si>
  <si>
    <t>Stavba:</t>
  </si>
  <si>
    <t>1.ETAPA Havarijní stav malé tělocvičny č.2SOUE Plzeň</t>
  </si>
  <si>
    <t>KSO:</t>
  </si>
  <si>
    <t>CC-CZ:</t>
  </si>
  <si>
    <t>Místo:</t>
  </si>
  <si>
    <t xml:space="preserve"> </t>
  </si>
  <si>
    <t>Datum:</t>
  </si>
  <si>
    <t>28.6.2017</t>
  </si>
  <si>
    <t>Zadavatel:</t>
  </si>
  <si>
    <t>IČ:</t>
  </si>
  <si>
    <t>SOUE, Vejprnická 56, 318 00 Plzeň</t>
  </si>
  <si>
    <t>DIČ:</t>
  </si>
  <si>
    <t>Uchazeč:</t>
  </si>
  <si>
    <t>výběrové řízení</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</si>
  <si>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</si>
  <si>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</si>
  <si>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</si>
  <si>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</si>
  <si>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</si>
  <si>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</si>
  <si>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</si>
  <si>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</si>
  <si>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</si>
  <si>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</si>
  <si>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</si>
  <si>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</si>
  <si>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</si>
  <si>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</si>
  <si>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</si>
  <si>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</si>
  <si>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</si>
  <si>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</si>
  <si>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</si>
  <si>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</si>
  <si>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</si>
  <si>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</si>
  <si>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</si>
  <si>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</si>
  <si>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</si>
  <si>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</si>
  <si>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</si>
  <si>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</si>
  <si>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</si>
  <si>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</si>
  <si>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</si>
  <si>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</si>
  <si>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</si>
  <si>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</si>
  <si>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</si>
  <si>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</si>
  <si>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</si>
  <si>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</si>
  <si>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</si>
  <si>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</si>
  <si>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</si>
  <si>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</si>
  <si>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</si>
  <si>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</si>
  <si>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</si>
  <si>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</si>
  <si>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</si>
  <si>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</si>
  <si>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</si>
  <si>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</si>
  <si>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{cdfbda0e-f16a-4fc8-924a-48dff78be682}</t>
  </si>
  <si>
    <t>2</t>
  </si>
  <si>
    <t>02</t>
  </si>
  <si>
    <t>Vedlejší a ostatní náklady</t>
  </si>
  <si>
    <t>VON</t>
  </si>
  <si>
    <t>{dd13719f-c515-4aa4-b61f-314604a19914}</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</si>
  <si>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</si>
  <si>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</si>
  <si>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</si>
  <si>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</si>
  <si>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</si>
  <si>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</si>
  <si>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</si>
  <si>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</si>
  <si>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</si>
  <si>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</si>
  <si>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</si>
  <si>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</si>
  <si>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</si>
  <si>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</si>
  <si>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2 - Zakládání</t>
  </si>
  <si>
    <t xml:space="preserve">    3 - Svislé a kompletní konstrukce</t>
  </si>
  <si>
    <t xml:space="preserve">    63 - Podlahy a podlahové konstrukce</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</si>
  <si>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</si>
  <si>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</si>
  <si>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</si>
  <si>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</si>
  <si>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</si>
  <si>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</si>
  <si>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</si>
  <si>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</si>
  <si>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</si>
  <si>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</si>
  <si>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</si>
  <si>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</si>
  <si>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</si>
  <si>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</si>
  <si>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</si>
  <si>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</si>
  <si>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</si>
  <si>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</si>
  <si>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</si>
  <si>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</si>
  <si>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</si>
  <si>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</si>
  <si>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</si>
  <si>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</si>
  <si>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Zakládání</t>
  </si>
  <si>
    <t>K</t>
  </si>
  <si>
    <t>271562211</t>
  </si>
  <si>
    <t>Podsyp pod základové konstrukce se zhutněním a urovnáním povrchu z kameniva drobného, frakce 4 - 8 mm</t>
  </si>
  <si>
    <t>m3</t>
  </si>
  <si>
    <t>CS ÚRS 2017 01</t>
  </si>
  <si>
    <t>4</t>
  </si>
  <si>
    <t>-1565923131</t>
  </si>
  <si>
    <t>VV</t>
  </si>
  <si>
    <t>537,46*0,065</t>
  </si>
  <si>
    <t>174101102</t>
  </si>
  <si>
    <t>Zásyp sypaninou z jakékoliv horniny s uložením výkopku ve vrstvách se zhutněním v uzavřených prostorách s urovnáním povrchu zásypu</t>
  </si>
  <si>
    <t>-1862359387</t>
  </si>
  <si>
    <t>zásyp topného kanálu</t>
  </si>
  <si>
    <t>0,6*0,535*30,03</t>
  </si>
  <si>
    <t>3</t>
  </si>
  <si>
    <t>M</t>
  </si>
  <si>
    <t>583438100</t>
  </si>
  <si>
    <t>kamenivo drcené hrubé frakce 4-8</t>
  </si>
  <si>
    <t>t</t>
  </si>
  <si>
    <t>8</t>
  </si>
  <si>
    <t>-71852389</t>
  </si>
  <si>
    <t>9,64*1,8 'Přepočtené koeficientem množství</t>
  </si>
  <si>
    <t>Svislé a kompletní konstrukce</t>
  </si>
  <si>
    <t>311113133</t>
  </si>
  <si>
    <t>Nadzákladové zdi z tvárnic ztraceného bednění hladkých, včetně výplně z betonu třídy C 16/20, tloušťky zdiva přes 200 do 250 mm</t>
  </si>
  <si>
    <t>m2</t>
  </si>
  <si>
    <t>-851195129</t>
  </si>
  <si>
    <t>mezi sloupy</t>
  </si>
  <si>
    <t>0,25*2,7*10</t>
  </si>
  <si>
    <t>5</t>
  </si>
  <si>
    <t>388381114</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</si>
  <si>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betonové volné, vnitřního průřezu (šířka x výška) přes 450x450 do 600x750 mm</t>
  </si>
  <si>
    <t>m</t>
  </si>
  <si>
    <t>401639421</t>
  </si>
  <si>
    <t>6</t>
  </si>
  <si>
    <t>R3-001</t>
  </si>
  <si>
    <t>Zaslepení konce upravovaného topného kanálu</t>
  </si>
  <si>
    <t>kus</t>
  </si>
  <si>
    <t>2098327602</t>
  </si>
  <si>
    <t>63</t>
  </si>
  <si>
    <t>Podlahy a podlahové konstrukce</t>
  </si>
  <si>
    <t>7</t>
  </si>
  <si>
    <t>631311124</t>
  </si>
  <si>
    <t>Mazanina z betonu prostého bez zvýšených nároků na prostředí tl. přes 80 do 120 mm tř. C 16/20</t>
  </si>
  <si>
    <t>-1410374124</t>
  </si>
  <si>
    <t>tělocvična</t>
  </si>
  <si>
    <t>0,12*537,46</t>
  </si>
  <si>
    <t>631319204</t>
  </si>
  <si>
    <t>Příplatek k cenám betonových mazanin za vyztužení ocelovými vlákny (drátkobeton) objemové vyztužení 30 kg/m3</t>
  </si>
  <si>
    <t>-1244918219</t>
  </si>
  <si>
    <t>9</t>
  </si>
  <si>
    <t>631311114</t>
  </si>
  <si>
    <t>Mazanina z betonu prostého bez zvýšených nároků na prostředí tl. přes 50 do 80 mm tř. C 16/20</t>
  </si>
  <si>
    <t>379110457</t>
  </si>
  <si>
    <t>nářaďovny</t>
  </si>
  <si>
    <t>0,05*(19,08+28,12)</t>
  </si>
  <si>
    <t>10</t>
  </si>
  <si>
    <t>632451415</t>
  </si>
  <si>
    <t>Potěr pískocementový běžný tl. do 10 mm tř. C 20</t>
  </si>
  <si>
    <t>1278296557</t>
  </si>
  <si>
    <t>vyspravení podkladu - nářaďovny</t>
  </si>
  <si>
    <t>19,08+28,12</t>
  </si>
  <si>
    <t>11</t>
  </si>
  <si>
    <t>777131101</t>
  </si>
  <si>
    <t>Penetrační nátěr podlahy epoxidový, na podklad suchý a vyzrálý</t>
  </si>
  <si>
    <t>2014325710</t>
  </si>
  <si>
    <t>95</t>
  </si>
  <si>
    <t>Různé dokončovací konstrukce a práce pozemních staveb</t>
  </si>
  <si>
    <t>12</t>
  </si>
  <si>
    <t>899101111</t>
  </si>
  <si>
    <t>Osazení poklopů litinových a ocelových včetně rámů hmotnosti jednotlivě do 50 kg</t>
  </si>
  <si>
    <t>-1839010828</t>
  </si>
  <si>
    <t>13</t>
  </si>
  <si>
    <t>286617200</t>
  </si>
  <si>
    <t>poklop betonový 900x600 mm</t>
  </si>
  <si>
    <t>-68610398</t>
  </si>
  <si>
    <t>14</t>
  </si>
  <si>
    <t>286617240</t>
  </si>
  <si>
    <t>poklop betonový 900x900 mm</t>
  </si>
  <si>
    <t>1550790302</t>
  </si>
  <si>
    <t>452386111</t>
  </si>
  <si>
    <t>Podkladní a vyrovnávací konstrukce z betonu vyrovnávací prstence z prostého betonu tř. C 25/30 pod poklopy a mříže, výšky do 100 mm</t>
  </si>
  <si>
    <t>-566967309</t>
  </si>
  <si>
    <t>začištění podlahy,doplnění zdiva kanálu</t>
  </si>
  <si>
    <t>16</t>
  </si>
  <si>
    <t>953331121</t>
  </si>
  <si>
    <t>Vložky do betonové mazaniny dilatačních spár z těžkých asfaltových pásů natavených/z dilatačních pásků</t>
  </si>
  <si>
    <t>-271578042</t>
  </si>
  <si>
    <t>30,03/6*18,1</t>
  </si>
  <si>
    <t>18,1/6*30,03</t>
  </si>
  <si>
    <t>17</t>
  </si>
  <si>
    <t>R775-001</t>
  </si>
  <si>
    <t>Zřízení děr v podlaze pro ukotvení kůlů na síť</t>
  </si>
  <si>
    <t>-2026193966</t>
  </si>
  <si>
    <t>96</t>
  </si>
  <si>
    <t>Bourání konstrukcí</t>
  </si>
  <si>
    <t>18</t>
  </si>
  <si>
    <t>775411810</t>
  </si>
  <si>
    <t>Demontáž soklíků nebo lišt dřevěných přibíjených</t>
  </si>
  <si>
    <t>1165988483</t>
  </si>
  <si>
    <t>(30,3+18,1)*2</t>
  </si>
  <si>
    <t>(4,3+6,05)*2-(2,4+1,8)</t>
  </si>
  <si>
    <t>(3,0+6,175)*2-(2,4+1,8)</t>
  </si>
  <si>
    <t>19</t>
  </si>
  <si>
    <t>775511800</t>
  </si>
  <si>
    <t>Demontáž podlah vlysových s lištami lepených</t>
  </si>
  <si>
    <t>1051929861</t>
  </si>
  <si>
    <t>537,46+19,08+28,12</t>
  </si>
  <si>
    <t>20</t>
  </si>
  <si>
    <t>965042141</t>
  </si>
  <si>
    <t>Bourání mazanin betonových nebo z litého asfaltu tl. do 100 mm, plochy přes 4 m2</t>
  </si>
  <si>
    <t>-1041477847</t>
  </si>
  <si>
    <t>0,1*546,03-0,1*0,6*(30,03+18,1)</t>
  </si>
  <si>
    <t>0,075*546,03</t>
  </si>
  <si>
    <t>0,045*(19,08+28,12)</t>
  </si>
  <si>
    <t>963015111</t>
  </si>
  <si>
    <t>Demontáž prefabrikovaných krycích desek kanálů, šachet nebo žump hmotnosti do 0,06 t</t>
  </si>
  <si>
    <t>-1280697678</t>
  </si>
  <si>
    <t>(30,03+18,1)/0,34</t>
  </si>
  <si>
    <t>22</t>
  </si>
  <si>
    <t>711131811</t>
  </si>
  <si>
    <t>Odstranění izolace proti zemní vlhkosti na ploše vodorovné V</t>
  </si>
  <si>
    <t>2103576629</t>
  </si>
  <si>
    <t>3xlepenka A500 + hydroizolace</t>
  </si>
  <si>
    <t>4*546,03</t>
  </si>
  <si>
    <t>-0,6*(30,03+18,1)*4</t>
  </si>
  <si>
    <t>23</t>
  </si>
  <si>
    <t>713120811</t>
  </si>
  <si>
    <t>Odstranění tepelné izolace běžných stavebních konstrukcí z rohoží, pásů, dílců, desek, bloků podlah volně kladených nebo mezi trámy z vláknitých materiálů, tloušťka izolace do 100 mm</t>
  </si>
  <si>
    <t>-1872165227</t>
  </si>
  <si>
    <t>546,03-0,6*(30,03+18,1)</t>
  </si>
  <si>
    <t>24</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</si>
  <si>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</si>
  <si>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</si>
  <si>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511659534</t>
  </si>
  <si>
    <t>vybourání zdi v topném kanálu</t>
  </si>
  <si>
    <t>0,57*0,225*18,1*2</t>
  </si>
  <si>
    <t>25</t>
  </si>
  <si>
    <t>972054411</t>
  </si>
  <si>
    <t>Vybourání otvorů ve stropech nebo klenbách železobetonových bez odstranění podlahy a násypu, plochy do 1 m2, tl. do 80 mm</t>
  </si>
  <si>
    <t>1409148938</t>
  </si>
  <si>
    <t>otvor pro osazení poklopu v topném kanálu</t>
  </si>
  <si>
    <t>0,07*0,9*0,9</t>
  </si>
  <si>
    <t>997</t>
  </si>
  <si>
    <t>Přesun sutě</t>
  </si>
  <si>
    <t>26</t>
  </si>
  <si>
    <t>997013111</t>
  </si>
  <si>
    <t>Vnitrostaveništní doprava suti a vybouraných hmot vodorovně do 50 m svisle s použitím mechanizace pro budovy a haly výšky do 6 m</t>
  </si>
  <si>
    <t>1277661936</t>
  </si>
  <si>
    <t>27</t>
  </si>
  <si>
    <t>997013501</t>
  </si>
  <si>
    <t>Odvoz suti a vybouraných hmot na skládku nebo meziskládku se složením, na vzdálenost do 1 km</t>
  </si>
  <si>
    <t>-1675858815</t>
  </si>
  <si>
    <t>28</t>
  </si>
  <si>
    <t>997013509</t>
  </si>
  <si>
    <t>Odvoz suti a vybouraných hmot na skládku nebo meziskládku se složením, na vzdálenost Příplatek k ceně za každý další i započatý 1 km přes 1 km</t>
  </si>
  <si>
    <t>-1267978392</t>
  </si>
  <si>
    <t>241,098*14 'Přepočtené koeficientem množství</t>
  </si>
  <si>
    <t>29</t>
  </si>
  <si>
    <t>997013801</t>
  </si>
  <si>
    <t>Poplatek za uložení stavebního odpadu na skládce (skládkovné) betonového</t>
  </si>
  <si>
    <t>-1274947435</t>
  </si>
  <si>
    <t>208,54+7,644+0,137</t>
  </si>
  <si>
    <t>30</t>
  </si>
  <si>
    <t>997013831</t>
  </si>
  <si>
    <t>Poplatek za uložení stavebního odpadu na skládce (skládkovné) směsného</t>
  </si>
  <si>
    <t>642044338</t>
  </si>
  <si>
    <t>241,098-(208,54+7,644+0,137)</t>
  </si>
  <si>
    <t>998</t>
  </si>
  <si>
    <t>Přesun hmot</t>
  </si>
  <si>
    <t>31</t>
  </si>
  <si>
    <t>998011001</t>
  </si>
  <si>
    <t>Přesun hmot pro budovy občanské výstavby, bydlení, výrobu a služby s nosnou svislou konstrukcí zděnou z cihel, tvárnic nebo kamene vodorovná dopravní vzdálenost do 100 m pro budovy výšky do 6 m</t>
  </si>
  <si>
    <t>-595783995</t>
  </si>
  <si>
    <t>PSV</t>
  </si>
  <si>
    <t>Práce a dodávky PSV</t>
  </si>
  <si>
    <t>711</t>
  </si>
  <si>
    <t>Izolace proti vodě, vlhkosti a plynům</t>
  </si>
  <si>
    <t>32</t>
  </si>
  <si>
    <t>711461201</t>
  </si>
  <si>
    <t>Provedení izolace proti povrchové a podpovrchové tlakové vodě fóliemi na ploše vodorovné V zesílením spojů páskem se zalitím okrajů spoje</t>
  </si>
  <si>
    <t>635185020</t>
  </si>
  <si>
    <t>33</t>
  </si>
  <si>
    <t>283220810</t>
  </si>
  <si>
    <t>fólie zemní hydroizolační mPVC, tl. 1,5 mm, šířka 2,05 délka role 20 m, světle zelená</t>
  </si>
  <si>
    <t>-1524058370</t>
  </si>
  <si>
    <t>P</t>
  </si>
  <si>
    <t>Poznámka k položce:
Součinitel difuze radonu D ( m2/s ) =  1.8E-11</t>
  </si>
  <si>
    <t>584,66*1,25 'Přepočtené koeficientem množství</t>
  </si>
  <si>
    <t>34</t>
  </si>
  <si>
    <t>711491171</t>
  </si>
  <si>
    <t>Provedení izolace proti povrchové a podpovrchové tlakové vodě ostatní na ploše vodorovné V z textilií, vrstvy podkladní</t>
  </si>
  <si>
    <t>658770545</t>
  </si>
  <si>
    <t>35</t>
  </si>
  <si>
    <t>693110430</t>
  </si>
  <si>
    <t>geotextilie z polyesterových vláken netkaná, 500 g/m2, šíře 300 cm</t>
  </si>
  <si>
    <t>1196358951</t>
  </si>
  <si>
    <t>584,66*1,05 'Přepočtené koeficientem množství</t>
  </si>
  <si>
    <t>36</t>
  </si>
  <si>
    <t>711491172</t>
  </si>
  <si>
    <t>Provedení izolace proti povrchové a podpovrchové tlakové vodě ostatní na ploše vodorovné V z textilií, vrstvy ochranné</t>
  </si>
  <si>
    <t>65416107</t>
  </si>
  <si>
    <t>37</t>
  </si>
  <si>
    <t>-1906491904</t>
  </si>
  <si>
    <t>38</t>
  </si>
  <si>
    <t>R711-001</t>
  </si>
  <si>
    <t>Napojení na stávající hydroizolaci - topný kanál</t>
  </si>
  <si>
    <t>kpl</t>
  </si>
  <si>
    <t>448165115</t>
  </si>
  <si>
    <t>39</t>
  </si>
  <si>
    <t>998711101</t>
  </si>
  <si>
    <t>Přesun hmot pro izolace proti vodě, vlhkosti a plynům stanovený z hmotnosti přesunovaného materiálu vodorovná dopravní vzdálenost do 50 m v objektech výšky do 6 m</t>
  </si>
  <si>
    <t>-1556476175</t>
  </si>
  <si>
    <t>767</t>
  </si>
  <si>
    <t>Konstrukce zámečnické</t>
  </si>
  <si>
    <t>40</t>
  </si>
  <si>
    <t>767995111</t>
  </si>
  <si>
    <t>Montáž ostatních atypických zámečnických konstrukcí hmotnosti do 5 kg</t>
  </si>
  <si>
    <t>kg</t>
  </si>
  <si>
    <t>1369326981</t>
  </si>
  <si>
    <t>konzoly pro uchycení potrubí topení - kanál 7ks konzol</t>
  </si>
  <si>
    <t xml:space="preserve">L50/50/5 </t>
  </si>
  <si>
    <t>2*7*0,2*3,77</t>
  </si>
  <si>
    <t>U50</t>
  </si>
  <si>
    <t>7*0,46*5,59</t>
  </si>
  <si>
    <t>41</t>
  </si>
  <si>
    <t>130108100</t>
  </si>
  <si>
    <t>ocel profilová UPN, v jakosti 11 375, h=50 mm</t>
  </si>
  <si>
    <t>1122819091</t>
  </si>
  <si>
    <t>Poznámka k položce:
Hmotnost: 5,59 kg/m</t>
  </si>
  <si>
    <t>18,0/1000*1,08</t>
  </si>
  <si>
    <t>42</t>
  </si>
  <si>
    <t>130104200</t>
  </si>
  <si>
    <t>úhelník ocelový rovnostranný, v jakosti 11 375, 50 x 50 x 5 mm</t>
  </si>
  <si>
    <t>118537623</t>
  </si>
  <si>
    <t>Poznámka k položce:
Hmotnost: 4,03 kg/m</t>
  </si>
  <si>
    <t>10,556/1000*1,08</t>
  </si>
  <si>
    <t>43</t>
  </si>
  <si>
    <t>R767-001</t>
  </si>
  <si>
    <t>Žárové zinkování, vč.dopravy</t>
  </si>
  <si>
    <t>-2058402721</t>
  </si>
  <si>
    <t>44</t>
  </si>
  <si>
    <t>998767101</t>
  </si>
  <si>
    <t>Přesun hmot pro zámečnické konstrukce stanovený z hmotnosti přesunovaného materiálu vodorovná dopravní vzdálenost do 50 m v objektech výšky do 6 m</t>
  </si>
  <si>
    <t>-793975171</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</si>
  <si>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</si>
  <si>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</si>
  <si>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</si>
  <si>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</si>
  <si>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</si>
  <si>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</si>
  <si>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</si>
  <si>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</si>
  <si>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-1371327374</t>
  </si>
  <si>
    <t>013254000</t>
  </si>
  <si>
    <t>Průzkumné, geodetické a projektové práce projektové práce dokumentace stavby (výkresová a textová) skutečného provedení stavby</t>
  </si>
  <si>
    <t>-940960140</t>
  </si>
  <si>
    <t>030001000</t>
  </si>
  <si>
    <t>Základní rozdělení průvodních činností a nákladů zařízení staveniště</t>
  </si>
  <si>
    <t>-1197498907</t>
  </si>
  <si>
    <t>042503000</t>
  </si>
  <si>
    <t>Inženýrská činnost posudky plán BOZP na staveništi</t>
  </si>
  <si>
    <t>1566555579</t>
  </si>
  <si>
    <t>045002000</t>
  </si>
  <si>
    <t>Hlavní tituly průvodních činností a nákladů inženýrská činnost kompletační a koordinační činnost</t>
  </si>
  <si>
    <t>68310145</t>
  </si>
  <si>
    <t>056002000</t>
  </si>
  <si>
    <t>Hlavní tituly průvodních činností a nákladů finanční náklady bankovní záruka</t>
  </si>
  <si>
    <t>1044665431</t>
  </si>
  <si>
    <t>091504000</t>
  </si>
  <si>
    <t>Ostatní náklady související s objektem náklady související s publikační činností</t>
  </si>
  <si>
    <t>-383277056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</si>
  <si>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</si>
  <si>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</si>
  <si>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</si>
  <si>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</si>
  <si>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</si>
  <si>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</si>
  <si>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</si>
  <si>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</si>
  <si>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</si>
  <si>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</si>
  <si>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</si>
  <si>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</si>
  <si>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</si>
  <si>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</si>
  <si>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</si>
  <si>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</si>
  <si>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</si>
  <si>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</si>
  <si>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</si>
  <si>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</si>
  <si>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</si>
  <si>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</si>
  <si>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</si>
  <si>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</si>
  <si>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</si>
  <si>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</si>
  <si>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</si>
  <si>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</si>
  <si>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</si>
  <si>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</si>
  <si>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</si>
  <si>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</si>
  <si>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</si>
  <si>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</si>
  <si>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</si>
  <si>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</si>
  <si>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</si>
  <si>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</si>
  <si>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</si>
  <si>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</si>
  <si>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</si>
  <si>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</si>
  <si>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</si>
  <si>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</si>
  <si>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</si>
  <si>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</si>
  <si>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</si>
  <si>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</si>
  <si>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</si>
  <si>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</si>
  <si>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</si>
  <si>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</si>
  <si>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</si>
  <si>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</si>
  <si>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</si>
  <si>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</si>
  <si>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</si>
  <si>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</si>
  <si>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</si>
  <si>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</si>
  <si>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</si>
  <si>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</si>
  <si>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</si>
  <si>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</si>
  <si>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</si>
  <si>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</si>
  <si>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</si>
  <si>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</si>
  <si>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</si>
  <si>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</si>
  <si>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</si>
  <si>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</si>
  <si>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</si>
  <si>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</si>
  <si>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</si>
  <si>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</si>
  <si>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</si>
  <si>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</si>
  <si>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</si>
  <si>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</si>
  <si>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</si>
  <si>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</si>
  <si>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</si>
  <si>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</si>
  <si>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</si>
  <si>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</si>
  <si>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</si>
  <si>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</si>
  <si>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</si>
  <si>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</si>
  <si>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</si>
  <si>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</si>
  <si>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</si>
  <si>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</si>
  <si>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</si>
  <si>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</si>
  <si>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</si>
  <si>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</si>
  <si>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</si>
  <si>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</si>
  <si>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</si>
  <si>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</si>
  <si>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</si>
  <si>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</si>
  <si>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</si>
  <si>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</si>
  <si>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</si>
  <si>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</si>
  <si>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</si>
  <si>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</si>
  <si>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</si>
  <si>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</si>
  <si>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</si>
  <si>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</si>
  <si>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</si>
  <si>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</si>
  <si>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</si>
  <si>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</si>
  <si>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</si>
  <si>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</si>
  <si>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</si>
  <si>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</si>
  <si>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</si>
  <si>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</si>
  <si>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</si>
  <si>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</si>
  <si>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</si>
  <si>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</si>
  <si>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</si>
  <si>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</si>
  <si>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</si>
  <si>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</si>
  <si>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</si>
  <si>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</si>
  <si>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</si>
  <si>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</si>
  <si>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</si>
  <si>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</si>
  <si>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</si>
  <si>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</si>
  <si>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</si>
  <si>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</si>
  <si>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</si>
  <si>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</si>
  <si>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</si>
  <si>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</si>
  <si>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</si>
  <si>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</si>
  <si>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</si>
  <si>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</si>
  <si>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</si>
  <si>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</si>
  <si>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</si>
  <si>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</si>
  <si>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</si>
  <si>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</si>
  <si>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</si>
  <si>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</si>
  <si>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</si>
  <si>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</si>
  <si>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</si>
  <si>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</si>
  <si>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</si>
  <si>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</si>
  <si>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</si>
  <si>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</si>
  <si>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</si>
  <si>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</si>
  <si>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</si>
  <si>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</si>
  <si>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</si>
  <si>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</si>
  <si>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</si>
  <si>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</si>
  <si>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</si>
  <si>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</si>
  <si>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</si>
  <si>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</si>
  <si>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</si>
  <si>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</si>
  <si>
    <t>Poznámka k položce:
geotextilie netkaná, Plošná hmotnost: 500 g/m2, Pevnost v tahu (podélně/příčně): 5,5/6,0 kN/m, Statické protržení (CBR): 1000 N, Funkce: F, F+S  Šířka: 2 m, Délka nábalu: 50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</si>
</sst>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b/>
      <sz val="10"/>
      <name val="Trebuchet MS"/>
    </font>
    <font>
      <b/>
      <sz val="8"/>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2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5"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8"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18"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9" xfId="0" applyNumberFormat="1" applyFont="1" applyBorder="1" applyAlignment="1">
      <alignment vertical="center"/>
    </xf>
    <xf numFmtId="0" fontId="4" fillId="0" borderId="0" xfId="0" applyFont="1" applyAlignment="1">
      <alignment horizontal="left"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0" fillId="3" borderId="0" xfId="0" applyFill="1" applyProtection="1"/>
    <xf numFmtId="0" fontId="29" fillId="3" borderId="0" xfId="1" applyFont="1" applyFill="1" applyAlignment="1" applyProtection="1">
      <alignment vertical="center"/>
    </xf>
    <xf numFmtId="0" fontId="45" fillId="3" borderId="0" xfId="1" applyFill="1" applyProtection="1"/>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6" xfId="0" applyFont="1" applyBorder="1" applyAlignment="1">
      <alignment vertical="center" wrapText="1"/>
    </xf>
    <xf numFmtId="0" fontId="0" fillId="0" borderId="26" xfId="0" applyFont="1" applyBorder="1" applyAlignment="1">
      <alignment vertical="center"/>
    </xf>
    <xf numFmtId="0" fontId="18" fillId="0" borderId="0" xfId="0" applyFont="1" applyBorder="1" applyAlignment="1">
      <alignment horizontal="left" vertical="center"/>
    </xf>
    <xf numFmtId="4" fontId="22" fillId="0" borderId="0" xfId="0" applyNumberFormat="1" applyFont="1" applyBorder="1" applyAlignment="1">
      <alignment vertical="center"/>
    </xf>
    <xf numFmtId="4" fontId="1" fillId="0" borderId="0" xfId="0" applyNumberFormat="1" applyFont="1" applyBorder="1" applyAlignment="1">
      <alignment vertical="center"/>
    </xf>
    <xf numFmtId="164" fontId="1" fillId="0" borderId="0" xfId="0" applyNumberFormat="1" applyFont="1" applyBorder="1" applyAlignment="1">
      <alignment horizontal="righ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4" xfId="0" applyFont="1" applyBorder="1" applyAlignment="1">
      <alignment vertical="center"/>
    </xf>
    <xf numFmtId="0" fontId="2" fillId="6" borderId="0" xfId="0" applyFont="1" applyFill="1" applyBorder="1" applyAlignment="1">
      <alignment horizontal="left" vertical="center"/>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31" fillId="6" borderId="21" xfId="0" applyFont="1" applyFill="1" applyBorder="1" applyAlignment="1">
      <alignment horizontal="center" vertical="center" wrapText="1"/>
    </xf>
    <xf numFmtId="0" fontId="2" fillId="6" borderId="22" xfId="0" applyFont="1" applyFill="1" applyBorder="1" applyAlignment="1">
      <alignment horizontal="center" vertical="center" wrapText="1"/>
    </xf>
    <xf numFmtId="4" fontId="22"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0" borderId="28" xfId="0" applyFont="1" applyBorder="1" applyAlignment="1">
      <alignment horizontal="left" vertical="center"/>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4"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9" fillId="0" borderId="5" xfId="0" applyFont="1" applyBorder="1" applyAlignment="1">
      <alignment vertical="center"/>
    </xf>
    <xf numFmtId="0" fontId="34"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9" fillId="0" borderId="0" xfId="0" applyFont="1" applyAlignment="1">
      <alignment horizontal="left" vertical="center"/>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0" borderId="28" xfId="0" applyFont="1" applyBorder="1" applyAlignment="1">
      <alignment horizontal="left" vertical="center"/>
    </xf>
    <xf numFmtId="0" fontId="36" fillId="0" borderId="0" xfId="0" applyFont="1" applyBorder="1" applyAlignment="1">
      <alignment horizontal="center"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37" fillId="0" borderId="0" xfId="0" applyFont="1" applyAlignment="1">
      <alignment vertical="center" wrapText="1"/>
    </xf>
    <xf numFmtId="0" fontId="0" fillId="0" borderId="18" xfId="0" applyFont="1" applyBorder="1" applyAlignment="1">
      <alignment vertical="center"/>
    </xf>
    <xf numFmtId="0" fontId="1" fillId="0" borderId="24" xfId="0" applyFont="1" applyBorder="1" applyAlignment="1">
      <alignment horizontal="center"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5" fillId="0" borderId="0" xfId="0" applyFont="1" applyBorder="1" applyAlignment="1">
      <alignment horizontal="left"/>
    </xf>
    <xf numFmtId="4" fontId="5" fillId="0" borderId="0" xfId="0" applyNumberFormat="1" applyFont="1" applyBorder="1" applyAlignment="1"/>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2" borderId="1" xfId="0" applyFont="1" applyFill="1" applyBorder="1" applyAlignment="1" applyProtection="1">
      <alignment horizontal="left" vertical="center"/>
      <protection locked="0"/>
    </xf>
    <xf numFmtId="0" fontId="41" fillId="2"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4" fontId="18"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4" fontId="19"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25" fillId="0" borderId="0" xfId="0" applyFont="1" applyAlignment="1">
      <alignment horizontal="left" vertical="center" wrapText="1"/>
    </xf>
    <xf numFmtId="4" fontId="26" fillId="0" borderId="0" xfId="0" applyNumberFormat="1" applyFont="1" applyAlignment="1">
      <alignment vertical="center"/>
    </xf>
    <xf numFmtId="0" fontId="26" fillId="0" borderId="0" xfId="0" applyFont="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5" fillId="4" borderId="0" xfId="0" applyFont="1" applyFill="1" applyAlignment="1">
      <alignment horizontal="center" vertical="center"/>
    </xf>
    <xf numFmtId="0" fontId="0" fillId="0" borderId="0" xfId="0"/>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3" borderId="0" xfId="1" applyFont="1" applyFill="1" applyAlignment="1" applyProtection="1">
      <alignment vertical="center"/>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9" fillId="0" borderId="1" xfId="0" applyFont="1" applyBorder="1" applyAlignment="1" applyProtection="1">
      <alignment horizontal="center"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49" fontId="41"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center" vertical="center"/>
      <protection locked="0"/>
    </xf>
    <xf numFmtId="0" fontId="40" fillId="0" borderId="34" xfId="0" applyFont="1" applyBorder="1" applyAlignment="1" applyProtection="1">
      <alignment horizontal="left"/>
      <protection locked="0"/>
    </xf>
    <xf numFmtId="0" fontId="40" fillId="0" borderId="34" xfId="0" applyFont="1" applyBorder="1" applyAlignment="1" applyProtection="1">
      <alignment horizontal="left" wrapText="1"/>
      <protection locked="0"/>
    </xf>
    <xf numFmtId="4" fontId="0" fillId="7" borderId="28" xfId="0" applyNumberFormat="1" applyFont="1" applyFill="1" applyBorder="1" applyAlignment="1" applyProtection="1">
      <alignment vertical="center"/>
      <protection locked="0"/>
    </xf>
    <xf numFmtId="4" fontId="36" fillId="7" borderId="28" xfId="0" applyNumberFormat="1" applyFont="1" applyFill="1" applyBorder="1" applyAlignment="1" applyProtection="1">
      <alignment vertical="center"/>
      <protection locked="0"/>
    </xf>
    <xf numFmtId="0" fontId="8" fillId="7" borderId="0" xfId="0" applyFont="1" applyFill="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00" t="s">
        <v>8</v>
      </c>
      <c r="AS2" s="301"/>
      <c r="AT2" s="301"/>
      <c r="AU2" s="301"/>
      <c r="AV2" s="301"/>
      <c r="AW2" s="301"/>
      <c r="AX2" s="301"/>
      <c r="AY2" s="301"/>
      <c r="AZ2" s="301"/>
      <c r="BA2" s="301"/>
      <c r="BB2" s="301"/>
      <c r="BC2" s="301"/>
      <c r="BD2" s="301"/>
      <c r="BE2" s="301"/>
      <c r="BS2" s="22" t="s">
        <v>9</v>
      </c>
      <c r="BT2" s="22" t="s">
        <v>10</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S4" s="22" t="s">
        <v>14</v>
      </c>
    </row>
    <row r="5" spans="1:74" ht="14.45" customHeight="1">
      <c r="B5" s="26"/>
      <c r="C5" s="27"/>
      <c r="D5" s="31" t="s">
        <v>15</v>
      </c>
      <c r="E5" s="27"/>
      <c r="F5" s="27"/>
      <c r="G5" s="27"/>
      <c r="H5" s="27"/>
      <c r="I5" s="27"/>
      <c r="J5" s="27"/>
      <c r="K5" s="277" t="s">
        <v>16</v>
      </c>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
      <c r="AQ5" s="29"/>
      <c r="BS5" s="22" t="s">
        <v>9</v>
      </c>
    </row>
    <row r="6" spans="1:74" ht="36.950000000000003" customHeight="1">
      <c r="B6" s="26"/>
      <c r="C6" s="27"/>
      <c r="D6" s="33" t="s">
        <v>17</v>
      </c>
      <c r="E6" s="27"/>
      <c r="F6" s="27"/>
      <c r="G6" s="27"/>
      <c r="H6" s="27"/>
      <c r="I6" s="27"/>
      <c r="J6" s="27"/>
      <c r="K6" s="279" t="s">
        <v>18</v>
      </c>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c r="AP6" s="27"/>
      <c r="AQ6" s="29"/>
      <c r="BS6" s="22" t="s">
        <v>9</v>
      </c>
    </row>
    <row r="7" spans="1:74" ht="14.45" customHeight="1">
      <c r="B7" s="26"/>
      <c r="C7" s="27"/>
      <c r="D7" s="34" t="s">
        <v>19</v>
      </c>
      <c r="E7" s="27"/>
      <c r="F7" s="27"/>
      <c r="G7" s="27"/>
      <c r="H7" s="27"/>
      <c r="I7" s="27"/>
      <c r="J7" s="27"/>
      <c r="K7" s="32" t="s">
        <v>5</v>
      </c>
      <c r="L7" s="27"/>
      <c r="M7" s="27"/>
      <c r="N7" s="27"/>
      <c r="O7" s="27"/>
      <c r="P7" s="27"/>
      <c r="Q7" s="27"/>
      <c r="R7" s="27"/>
      <c r="S7" s="27"/>
      <c r="T7" s="27"/>
      <c r="U7" s="27"/>
      <c r="V7" s="27"/>
      <c r="W7" s="27"/>
      <c r="X7" s="27"/>
      <c r="Y7" s="27"/>
      <c r="Z7" s="27"/>
      <c r="AA7" s="27"/>
      <c r="AB7" s="27"/>
      <c r="AC7" s="27"/>
      <c r="AD7" s="27"/>
      <c r="AE7" s="27"/>
      <c r="AF7" s="27"/>
      <c r="AG7" s="27"/>
      <c r="AH7" s="27"/>
      <c r="AI7" s="27"/>
      <c r="AJ7" s="27"/>
      <c r="AK7" s="34" t="s">
        <v>20</v>
      </c>
      <c r="AL7" s="27"/>
      <c r="AM7" s="27"/>
      <c r="AN7" s="32" t="s">
        <v>5</v>
      </c>
      <c r="AO7" s="27"/>
      <c r="AP7" s="27"/>
      <c r="AQ7" s="29"/>
      <c r="BS7" s="22" t="s">
        <v>9</v>
      </c>
    </row>
    <row r="8" spans="1:74" ht="14.45" customHeight="1">
      <c r="B8" s="26"/>
      <c r="C8" s="27"/>
      <c r="D8" s="34" t="s">
        <v>21</v>
      </c>
      <c r="E8" s="27"/>
      <c r="F8" s="27"/>
      <c r="G8" s="27"/>
      <c r="H8" s="27"/>
      <c r="I8" s="27"/>
      <c r="J8" s="27"/>
      <c r="K8" s="32" t="s">
        <v>22</v>
      </c>
      <c r="L8" s="27"/>
      <c r="M8" s="27"/>
      <c r="N8" s="27"/>
      <c r="O8" s="27"/>
      <c r="P8" s="27"/>
      <c r="Q8" s="27"/>
      <c r="R8" s="27"/>
      <c r="S8" s="27"/>
      <c r="T8" s="27"/>
      <c r="U8" s="27"/>
      <c r="V8" s="27"/>
      <c r="W8" s="27"/>
      <c r="X8" s="27"/>
      <c r="Y8" s="27"/>
      <c r="Z8" s="27"/>
      <c r="AA8" s="27"/>
      <c r="AB8" s="27"/>
      <c r="AC8" s="27"/>
      <c r="AD8" s="27"/>
      <c r="AE8" s="27"/>
      <c r="AF8" s="27"/>
      <c r="AG8" s="27"/>
      <c r="AH8" s="27"/>
      <c r="AI8" s="27"/>
      <c r="AJ8" s="27"/>
      <c r="AK8" s="34" t="s">
        <v>23</v>
      </c>
      <c r="AL8" s="27"/>
      <c r="AM8" s="27"/>
      <c r="AN8" s="32" t="s">
        <v>24</v>
      </c>
      <c r="AO8" s="27"/>
      <c r="AP8" s="27"/>
      <c r="AQ8" s="29"/>
      <c r="BS8" s="22" t="s">
        <v>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S9" s="22" t="s">
        <v>9</v>
      </c>
    </row>
    <row r="10" spans="1:74" ht="14.45" customHeight="1">
      <c r="B10" s="26"/>
      <c r="C10" s="27"/>
      <c r="D10" s="34" t="s">
        <v>25</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4" t="s">
        <v>26</v>
      </c>
      <c r="AL10" s="27"/>
      <c r="AM10" s="27"/>
      <c r="AN10" s="32" t="s">
        <v>5</v>
      </c>
      <c r="AO10" s="27"/>
      <c r="AP10" s="27"/>
      <c r="AQ10" s="29"/>
      <c r="BS10" s="22" t="s">
        <v>9</v>
      </c>
    </row>
    <row r="11" spans="1:74" ht="18.399999999999999" customHeight="1">
      <c r="B11" s="26"/>
      <c r="C11" s="27"/>
      <c r="D11" s="27"/>
      <c r="E11" s="32" t="s">
        <v>27</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4" t="s">
        <v>28</v>
      </c>
      <c r="AL11" s="27"/>
      <c r="AM11" s="27"/>
      <c r="AN11" s="32" t="s">
        <v>5</v>
      </c>
      <c r="AO11" s="27"/>
      <c r="AP11" s="27"/>
      <c r="AQ11" s="29"/>
      <c r="BS11" s="22" t="s">
        <v>9</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S12" s="22" t="s">
        <v>9</v>
      </c>
    </row>
    <row r="13" spans="1:74" ht="14.45" customHeight="1">
      <c r="B13" s="26"/>
      <c r="C13" s="27"/>
      <c r="D13" s="34" t="s">
        <v>29</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4" t="s">
        <v>26</v>
      </c>
      <c r="AL13" s="27"/>
      <c r="AM13" s="27"/>
      <c r="AN13" s="32" t="s">
        <v>5</v>
      </c>
      <c r="AO13" s="27"/>
      <c r="AP13" s="27"/>
      <c r="AQ13" s="29"/>
      <c r="BS13" s="22" t="s">
        <v>9</v>
      </c>
    </row>
    <row r="14" spans="1:74" ht="15">
      <c r="B14" s="26"/>
      <c r="C14" s="27"/>
      <c r="D14" s="27"/>
      <c r="E14" s="32" t="s">
        <v>30</v>
      </c>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34" t="s">
        <v>28</v>
      </c>
      <c r="AL14" s="27"/>
      <c r="AM14" s="27"/>
      <c r="AN14" s="32" t="s">
        <v>5</v>
      </c>
      <c r="AO14" s="27"/>
      <c r="AP14" s="27"/>
      <c r="AQ14" s="29"/>
      <c r="BS14" s="22" t="s">
        <v>9</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S15" s="22" t="s">
        <v>6</v>
      </c>
    </row>
    <row r="16" spans="1:74" ht="14.45" customHeight="1">
      <c r="B16" s="26"/>
      <c r="C16" s="27"/>
      <c r="D16" s="34" t="s">
        <v>31</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4" t="s">
        <v>26</v>
      </c>
      <c r="AL16" s="27"/>
      <c r="AM16" s="27"/>
      <c r="AN16" s="32" t="s">
        <v>32</v>
      </c>
      <c r="AO16" s="27"/>
      <c r="AP16" s="27"/>
      <c r="AQ16" s="29"/>
      <c r="BS16" s="22" t="s">
        <v>6</v>
      </c>
    </row>
    <row r="17" spans="2:71" ht="18.399999999999999" customHeight="1">
      <c r="B17" s="26"/>
      <c r="C17" s="27"/>
      <c r="D17" s="27"/>
      <c r="E17" s="32" t="s">
        <v>33</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4" t="s">
        <v>28</v>
      </c>
      <c r="AL17" s="27"/>
      <c r="AM17" s="27"/>
      <c r="AN17" s="32" t="s">
        <v>34</v>
      </c>
      <c r="AO17" s="27"/>
      <c r="AP17" s="27"/>
      <c r="AQ17" s="29"/>
      <c r="BS17" s="22" t="s">
        <v>35</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S18" s="22" t="s">
        <v>9</v>
      </c>
    </row>
    <row r="19" spans="2:71" ht="14.45" customHeight="1">
      <c r="B19" s="26"/>
      <c r="C19" s="27"/>
      <c r="D19" s="34"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S19" s="22" t="s">
        <v>9</v>
      </c>
    </row>
    <row r="20" spans="2:71" ht="91.5" customHeight="1">
      <c r="B20" s="26"/>
      <c r="C20" s="27"/>
      <c r="D20" s="27"/>
      <c r="E20" s="280" t="s">
        <v>37</v>
      </c>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7"/>
      <c r="AP20" s="27"/>
      <c r="AQ20" s="29"/>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row>
    <row r="22" spans="2:71" ht="6.95" customHeight="1">
      <c r="B22" s="26"/>
      <c r="C22" s="27"/>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7"/>
      <c r="AQ22" s="29"/>
    </row>
    <row r="23" spans="2:71" s="1" customFormat="1" ht="25.9" customHeight="1">
      <c r="B23" s="36"/>
      <c r="C23" s="37"/>
      <c r="D23" s="38" t="s">
        <v>38</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281">
        <f>ROUND(AG51,2)</f>
        <v>0</v>
      </c>
      <c r="AL23" s="282"/>
      <c r="AM23" s="282"/>
      <c r="AN23" s="282"/>
      <c r="AO23" s="282"/>
      <c r="AP23" s="37"/>
      <c r="AQ23" s="40"/>
    </row>
    <row r="24" spans="2:71" s="1" customFormat="1" ht="6.95" customHeight="1">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row>
    <row r="25" spans="2:71" s="1" customFormat="1">
      <c r="B25" s="36"/>
      <c r="C25" s="37"/>
      <c r="D25" s="37"/>
      <c r="E25" s="37"/>
      <c r="F25" s="37"/>
      <c r="G25" s="37"/>
      <c r="H25" s="37"/>
      <c r="I25" s="37"/>
      <c r="J25" s="37"/>
      <c r="K25" s="37"/>
      <c r="L25" s="283" t="s">
        <v>39</v>
      </c>
      <c r="M25" s="283"/>
      <c r="N25" s="283"/>
      <c r="O25" s="283"/>
      <c r="P25" s="37"/>
      <c r="Q25" s="37"/>
      <c r="R25" s="37"/>
      <c r="S25" s="37"/>
      <c r="T25" s="37"/>
      <c r="U25" s="37"/>
      <c r="V25" s="37"/>
      <c r="W25" s="283" t="s">
        <v>40</v>
      </c>
      <c r="X25" s="283"/>
      <c r="Y25" s="283"/>
      <c r="Z25" s="283"/>
      <c r="AA25" s="283"/>
      <c r="AB25" s="283"/>
      <c r="AC25" s="283"/>
      <c r="AD25" s="283"/>
      <c r="AE25" s="283"/>
      <c r="AF25" s="37"/>
      <c r="AG25" s="37"/>
      <c r="AH25" s="37"/>
      <c r="AI25" s="37"/>
      <c r="AJ25" s="37"/>
      <c r="AK25" s="283" t="s">
        <v>41</v>
      </c>
      <c r="AL25" s="283"/>
      <c r="AM25" s="283"/>
      <c r="AN25" s="283"/>
      <c r="AO25" s="283"/>
      <c r="AP25" s="37"/>
      <c r="AQ25" s="40"/>
    </row>
    <row r="26" spans="2:71" s="2" customFormat="1" ht="14.45" customHeight="1">
      <c r="B26" s="42"/>
      <c r="C26" s="43"/>
      <c r="D26" s="44" t="s">
        <v>42</v>
      </c>
      <c r="E26" s="43"/>
      <c r="F26" s="44" t="s">
        <v>43</v>
      </c>
      <c r="G26" s="43"/>
      <c r="H26" s="43"/>
      <c r="I26" s="43"/>
      <c r="J26" s="43"/>
      <c r="K26" s="43"/>
      <c r="L26" s="286">
        <v>0.21</v>
      </c>
      <c r="M26" s="285"/>
      <c r="N26" s="285"/>
      <c r="O26" s="285"/>
      <c r="P26" s="43"/>
      <c r="Q26" s="43"/>
      <c r="R26" s="43"/>
      <c r="S26" s="43"/>
      <c r="T26" s="43"/>
      <c r="U26" s="43"/>
      <c r="V26" s="43"/>
      <c r="W26" s="284">
        <f>ROUND(AZ51,2)</f>
        <v>0</v>
      </c>
      <c r="X26" s="285"/>
      <c r="Y26" s="285"/>
      <c r="Z26" s="285"/>
      <c r="AA26" s="285"/>
      <c r="AB26" s="285"/>
      <c r="AC26" s="285"/>
      <c r="AD26" s="285"/>
      <c r="AE26" s="285"/>
      <c r="AF26" s="43"/>
      <c r="AG26" s="43"/>
      <c r="AH26" s="43"/>
      <c r="AI26" s="43"/>
      <c r="AJ26" s="43"/>
      <c r="AK26" s="284">
        <f>ROUND(AV51,2)</f>
        <v>0</v>
      </c>
      <c r="AL26" s="285"/>
      <c r="AM26" s="285"/>
      <c r="AN26" s="285"/>
      <c r="AO26" s="285"/>
      <c r="AP26" s="43"/>
      <c r="AQ26" s="45"/>
    </row>
    <row r="27" spans="2:71" s="2" customFormat="1" ht="14.45" customHeight="1">
      <c r="B27" s="42"/>
      <c r="C27" s="43"/>
      <c r="D27" s="43"/>
      <c r="E27" s="43"/>
      <c r="F27" s="44" t="s">
        <v>44</v>
      </c>
      <c r="G27" s="43"/>
      <c r="H27" s="43"/>
      <c r="I27" s="43"/>
      <c r="J27" s="43"/>
      <c r="K27" s="43"/>
      <c r="L27" s="286">
        <v>0.15</v>
      </c>
      <c r="M27" s="285"/>
      <c r="N27" s="285"/>
      <c r="O27" s="285"/>
      <c r="P27" s="43"/>
      <c r="Q27" s="43"/>
      <c r="R27" s="43"/>
      <c r="S27" s="43"/>
      <c r="T27" s="43"/>
      <c r="U27" s="43"/>
      <c r="V27" s="43"/>
      <c r="W27" s="284">
        <f>ROUND(BA51,2)</f>
        <v>0</v>
      </c>
      <c r="X27" s="285"/>
      <c r="Y27" s="285"/>
      <c r="Z27" s="285"/>
      <c r="AA27" s="285"/>
      <c r="AB27" s="285"/>
      <c r="AC27" s="285"/>
      <c r="AD27" s="285"/>
      <c r="AE27" s="285"/>
      <c r="AF27" s="43"/>
      <c r="AG27" s="43"/>
      <c r="AH27" s="43"/>
      <c r="AI27" s="43"/>
      <c r="AJ27" s="43"/>
      <c r="AK27" s="284">
        <f>ROUND(AW51,2)</f>
        <v>0</v>
      </c>
      <c r="AL27" s="285"/>
      <c r="AM27" s="285"/>
      <c r="AN27" s="285"/>
      <c r="AO27" s="285"/>
      <c r="AP27" s="43"/>
      <c r="AQ27" s="45"/>
    </row>
    <row r="28" spans="2:71" s="2" customFormat="1" ht="14.45" hidden="1" customHeight="1">
      <c r="B28" s="42"/>
      <c r="C28" s="43"/>
      <c r="D28" s="43"/>
      <c r="E28" s="43"/>
      <c r="F28" s="44" t="s">
        <v>45</v>
      </c>
      <c r="G28" s="43"/>
      <c r="H28" s="43"/>
      <c r="I28" s="43"/>
      <c r="J28" s="43"/>
      <c r="K28" s="43"/>
      <c r="L28" s="286">
        <v>0.21</v>
      </c>
      <c r="M28" s="285"/>
      <c r="N28" s="285"/>
      <c r="O28" s="285"/>
      <c r="P28" s="43"/>
      <c r="Q28" s="43"/>
      <c r="R28" s="43"/>
      <c r="S28" s="43"/>
      <c r="T28" s="43"/>
      <c r="U28" s="43"/>
      <c r="V28" s="43"/>
      <c r="W28" s="284">
        <f>ROUND(BB51,2)</f>
        <v>0</v>
      </c>
      <c r="X28" s="285"/>
      <c r="Y28" s="285"/>
      <c r="Z28" s="285"/>
      <c r="AA28" s="285"/>
      <c r="AB28" s="285"/>
      <c r="AC28" s="285"/>
      <c r="AD28" s="285"/>
      <c r="AE28" s="285"/>
      <c r="AF28" s="43"/>
      <c r="AG28" s="43"/>
      <c r="AH28" s="43"/>
      <c r="AI28" s="43"/>
      <c r="AJ28" s="43"/>
      <c r="AK28" s="284">
        <v>0</v>
      </c>
      <c r="AL28" s="285"/>
      <c r="AM28" s="285"/>
      <c r="AN28" s="285"/>
      <c r="AO28" s="285"/>
      <c r="AP28" s="43"/>
      <c r="AQ28" s="45"/>
    </row>
    <row r="29" spans="2:71" s="2" customFormat="1" ht="14.45" hidden="1" customHeight="1">
      <c r="B29" s="42"/>
      <c r="C29" s="43"/>
      <c r="D29" s="43"/>
      <c r="E29" s="43"/>
      <c r="F29" s="44" t="s">
        <v>46</v>
      </c>
      <c r="G29" s="43"/>
      <c r="H29" s="43"/>
      <c r="I29" s="43"/>
      <c r="J29" s="43"/>
      <c r="K29" s="43"/>
      <c r="L29" s="286">
        <v>0.15</v>
      </c>
      <c r="M29" s="285"/>
      <c r="N29" s="285"/>
      <c r="O29" s="285"/>
      <c r="P29" s="43"/>
      <c r="Q29" s="43"/>
      <c r="R29" s="43"/>
      <c r="S29" s="43"/>
      <c r="T29" s="43"/>
      <c r="U29" s="43"/>
      <c r="V29" s="43"/>
      <c r="W29" s="284">
        <f>ROUND(BC51,2)</f>
        <v>0</v>
      </c>
      <c r="X29" s="285"/>
      <c r="Y29" s="285"/>
      <c r="Z29" s="285"/>
      <c r="AA29" s="285"/>
      <c r="AB29" s="285"/>
      <c r="AC29" s="285"/>
      <c r="AD29" s="285"/>
      <c r="AE29" s="285"/>
      <c r="AF29" s="43"/>
      <c r="AG29" s="43"/>
      <c r="AH29" s="43"/>
      <c r="AI29" s="43"/>
      <c r="AJ29" s="43"/>
      <c r="AK29" s="284">
        <v>0</v>
      </c>
      <c r="AL29" s="285"/>
      <c r="AM29" s="285"/>
      <c r="AN29" s="285"/>
      <c r="AO29" s="285"/>
      <c r="AP29" s="43"/>
      <c r="AQ29" s="45"/>
    </row>
    <row r="30" spans="2:71" s="2" customFormat="1" ht="14.45" hidden="1" customHeight="1">
      <c r="B30" s="42"/>
      <c r="C30" s="43"/>
      <c r="D30" s="43"/>
      <c r="E30" s="43"/>
      <c r="F30" s="44" t="s">
        <v>47</v>
      </c>
      <c r="G30" s="43"/>
      <c r="H30" s="43"/>
      <c r="I30" s="43"/>
      <c r="J30" s="43"/>
      <c r="K30" s="43"/>
      <c r="L30" s="286">
        <v>0</v>
      </c>
      <c r="M30" s="285"/>
      <c r="N30" s="285"/>
      <c r="O30" s="285"/>
      <c r="P30" s="43"/>
      <c r="Q30" s="43"/>
      <c r="R30" s="43"/>
      <c r="S30" s="43"/>
      <c r="T30" s="43"/>
      <c r="U30" s="43"/>
      <c r="V30" s="43"/>
      <c r="W30" s="284">
        <f>ROUND(BD51,2)</f>
        <v>0</v>
      </c>
      <c r="X30" s="285"/>
      <c r="Y30" s="285"/>
      <c r="Z30" s="285"/>
      <c r="AA30" s="285"/>
      <c r="AB30" s="285"/>
      <c r="AC30" s="285"/>
      <c r="AD30" s="285"/>
      <c r="AE30" s="285"/>
      <c r="AF30" s="43"/>
      <c r="AG30" s="43"/>
      <c r="AH30" s="43"/>
      <c r="AI30" s="43"/>
      <c r="AJ30" s="43"/>
      <c r="AK30" s="284">
        <v>0</v>
      </c>
      <c r="AL30" s="285"/>
      <c r="AM30" s="285"/>
      <c r="AN30" s="285"/>
      <c r="AO30" s="285"/>
      <c r="AP30" s="43"/>
      <c r="AQ30" s="45"/>
    </row>
    <row r="31" spans="2:71" s="1" customFormat="1" ht="6.95" customHeight="1">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row>
    <row r="32" spans="2:71" s="1" customFormat="1" ht="25.9" customHeight="1">
      <c r="B32" s="36"/>
      <c r="C32" s="46"/>
      <c r="D32" s="47" t="s">
        <v>48</v>
      </c>
      <c r="E32" s="48"/>
      <c r="F32" s="48"/>
      <c r="G32" s="48"/>
      <c r="H32" s="48"/>
      <c r="I32" s="48"/>
      <c r="J32" s="48"/>
      <c r="K32" s="48"/>
      <c r="L32" s="48"/>
      <c r="M32" s="48"/>
      <c r="N32" s="48"/>
      <c r="O32" s="48"/>
      <c r="P32" s="48"/>
      <c r="Q32" s="48"/>
      <c r="R32" s="48"/>
      <c r="S32" s="48"/>
      <c r="T32" s="49" t="s">
        <v>49</v>
      </c>
      <c r="U32" s="48"/>
      <c r="V32" s="48"/>
      <c r="W32" s="48"/>
      <c r="X32" s="291" t="s">
        <v>50</v>
      </c>
      <c r="Y32" s="292"/>
      <c r="Z32" s="292"/>
      <c r="AA32" s="292"/>
      <c r="AB32" s="292"/>
      <c r="AC32" s="48"/>
      <c r="AD32" s="48"/>
      <c r="AE32" s="48"/>
      <c r="AF32" s="48"/>
      <c r="AG32" s="48"/>
      <c r="AH32" s="48"/>
      <c r="AI32" s="48"/>
      <c r="AJ32" s="48"/>
      <c r="AK32" s="293">
        <f>SUM(AK23:AK30)</f>
        <v>0</v>
      </c>
      <c r="AL32" s="292"/>
      <c r="AM32" s="292"/>
      <c r="AN32" s="292"/>
      <c r="AO32" s="294"/>
      <c r="AP32" s="46"/>
      <c r="AQ32" s="50"/>
    </row>
    <row r="33" spans="2:56" s="1" customFormat="1" ht="6.95" customHeight="1">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36"/>
    </row>
    <row r="39" spans="2:56" s="1" customFormat="1" ht="36.950000000000003" customHeight="1">
      <c r="B39" s="36"/>
      <c r="C39" s="56" t="s">
        <v>51</v>
      </c>
      <c r="AR39" s="36"/>
    </row>
    <row r="40" spans="2:56" s="1" customFormat="1" ht="6.95" customHeight="1">
      <c r="B40" s="36"/>
      <c r="AR40" s="36"/>
    </row>
    <row r="41" spans="2:56" s="3" customFormat="1" ht="14.45" customHeight="1">
      <c r="B41" s="57"/>
      <c r="C41" s="58" t="s">
        <v>15</v>
      </c>
      <c r="L41" s="3" t="str">
        <f>K5</f>
        <v>Be0070062017a</v>
      </c>
      <c r="AR41" s="57"/>
    </row>
    <row r="42" spans="2:56" s="4" customFormat="1" ht="36.950000000000003" customHeight="1">
      <c r="B42" s="59"/>
      <c r="C42" s="60" t="s">
        <v>17</v>
      </c>
      <c r="L42" s="302" t="str">
        <f>K6</f>
        <v>1.ETAPA Havarijní stav malé tělocvičny č.2SOUE Plzeň</v>
      </c>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3"/>
      <c r="AL42" s="303"/>
      <c r="AM42" s="303"/>
      <c r="AN42" s="303"/>
      <c r="AO42" s="303"/>
      <c r="AR42" s="59"/>
    </row>
    <row r="43" spans="2:56" s="1" customFormat="1" ht="6.95" customHeight="1">
      <c r="B43" s="36"/>
      <c r="AR43" s="36"/>
    </row>
    <row r="44" spans="2:56" s="1" customFormat="1" ht="15">
      <c r="B44" s="36"/>
      <c r="C44" s="58" t="s">
        <v>21</v>
      </c>
      <c r="L44" s="61" t="str">
        <f>IF(K8="","",K8)</f>
        <v xml:space="preserve"> </v>
      </c>
      <c r="AI44" s="58" t="s">
        <v>23</v>
      </c>
      <c r="AM44" s="304" t="str">
        <f>IF(AN8= "","",AN8)</f>
        <v>28.6.2017</v>
      </c>
      <c r="AN44" s="304"/>
      <c r="AR44" s="36"/>
    </row>
    <row r="45" spans="2:56" s="1" customFormat="1" ht="6.95" customHeight="1">
      <c r="B45" s="36"/>
      <c r="AR45" s="36"/>
    </row>
    <row r="46" spans="2:56" s="1" customFormat="1" ht="15">
      <c r="B46" s="36"/>
      <c r="C46" s="58" t="s">
        <v>25</v>
      </c>
      <c r="L46" s="3" t="str">
        <f>IF(E11= "","",E11)</f>
        <v>SOUE, Vejprnická 56, 318 00 Plzeň</v>
      </c>
      <c r="AI46" s="58" t="s">
        <v>31</v>
      </c>
      <c r="AM46" s="305" t="str">
        <f>IF(E17="","",E17)</f>
        <v>L.Beneda, Čižická 279, 332 09 Štěnovice</v>
      </c>
      <c r="AN46" s="305"/>
      <c r="AO46" s="305"/>
      <c r="AP46" s="305"/>
      <c r="AR46" s="36"/>
      <c r="AS46" s="306" t="s">
        <v>52</v>
      </c>
      <c r="AT46" s="307"/>
      <c r="AU46" s="63"/>
      <c r="AV46" s="63"/>
      <c r="AW46" s="63"/>
      <c r="AX46" s="63"/>
      <c r="AY46" s="63"/>
      <c r="AZ46" s="63"/>
      <c r="BA46" s="63"/>
      <c r="BB46" s="63"/>
      <c r="BC46" s="63"/>
      <c r="BD46" s="64"/>
    </row>
    <row r="47" spans="2:56" s="1" customFormat="1" ht="15">
      <c r="B47" s="36"/>
      <c r="C47" s="58" t="s">
        <v>29</v>
      </c>
      <c r="L47" s="3" t="str">
        <f>IF(E14="","",E14)</f>
        <v>výběrové řízení</v>
      </c>
      <c r="AR47" s="36"/>
      <c r="AS47" s="308"/>
      <c r="AT47" s="309"/>
      <c r="AU47" s="37"/>
      <c r="AV47" s="37"/>
      <c r="AW47" s="37"/>
      <c r="AX47" s="37"/>
      <c r="AY47" s="37"/>
      <c r="AZ47" s="37"/>
      <c r="BA47" s="37"/>
      <c r="BB47" s="37"/>
      <c r="BC47" s="37"/>
      <c r="BD47" s="65"/>
    </row>
    <row r="48" spans="2:56" s="1" customFormat="1" ht="10.9" customHeight="1">
      <c r="B48" s="36"/>
      <c r="AR48" s="36"/>
      <c r="AS48" s="308"/>
      <c r="AT48" s="309"/>
      <c r="AU48" s="37"/>
      <c r="AV48" s="37"/>
      <c r="AW48" s="37"/>
      <c r="AX48" s="37"/>
      <c r="AY48" s="37"/>
      <c r="AZ48" s="37"/>
      <c r="BA48" s="37"/>
      <c r="BB48" s="37"/>
      <c r="BC48" s="37"/>
      <c r="BD48" s="65"/>
    </row>
    <row r="49" spans="1:91" s="1" customFormat="1" ht="29.25" customHeight="1">
      <c r="B49" s="36"/>
      <c r="C49" s="287" t="s">
        <v>53</v>
      </c>
      <c r="D49" s="288"/>
      <c r="E49" s="288"/>
      <c r="F49" s="288"/>
      <c r="G49" s="288"/>
      <c r="H49" s="66"/>
      <c r="I49" s="289" t="s">
        <v>54</v>
      </c>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90" t="s">
        <v>55</v>
      </c>
      <c r="AH49" s="288"/>
      <c r="AI49" s="288"/>
      <c r="AJ49" s="288"/>
      <c r="AK49" s="288"/>
      <c r="AL49" s="288"/>
      <c r="AM49" s="288"/>
      <c r="AN49" s="289" t="s">
        <v>56</v>
      </c>
      <c r="AO49" s="288"/>
      <c r="AP49" s="288"/>
      <c r="AQ49" s="67" t="s">
        <v>57</v>
      </c>
      <c r="AR49" s="36"/>
      <c r="AS49" s="68" t="s">
        <v>58</v>
      </c>
      <c r="AT49" s="69" t="s">
        <v>59</v>
      </c>
      <c r="AU49" s="69" t="s">
        <v>60</v>
      </c>
      <c r="AV49" s="69" t="s">
        <v>61</v>
      </c>
      <c r="AW49" s="69" t="s">
        <v>62</v>
      </c>
      <c r="AX49" s="69" t="s">
        <v>63</v>
      </c>
      <c r="AY49" s="69" t="s">
        <v>64</v>
      </c>
      <c r="AZ49" s="69" t="s">
        <v>65</v>
      </c>
      <c r="BA49" s="69" t="s">
        <v>66</v>
      </c>
      <c r="BB49" s="69" t="s">
        <v>67</v>
      </c>
      <c r="BC49" s="69" t="s">
        <v>68</v>
      </c>
      <c r="BD49" s="70" t="s">
        <v>69</v>
      </c>
    </row>
    <row r="50" spans="1:91" s="1" customFormat="1" ht="10.9" customHeight="1">
      <c r="B50" s="36"/>
      <c r="AR50" s="36"/>
      <c r="AS50" s="71"/>
      <c r="AT50" s="63"/>
      <c r="AU50" s="63"/>
      <c r="AV50" s="63"/>
      <c r="AW50" s="63"/>
      <c r="AX50" s="63"/>
      <c r="AY50" s="63"/>
      <c r="AZ50" s="63"/>
      <c r="BA50" s="63"/>
      <c r="BB50" s="63"/>
      <c r="BC50" s="63"/>
      <c r="BD50" s="64"/>
    </row>
    <row r="51" spans="1:91" s="4" customFormat="1" ht="32.450000000000003" customHeight="1">
      <c r="B51" s="59"/>
      <c r="C51" s="72" t="s">
        <v>70</v>
      </c>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298">
        <f>ROUND(SUM(AG52:AG53),2)</f>
        <v>0</v>
      </c>
      <c r="AH51" s="298"/>
      <c r="AI51" s="298"/>
      <c r="AJ51" s="298"/>
      <c r="AK51" s="298"/>
      <c r="AL51" s="298"/>
      <c r="AM51" s="298"/>
      <c r="AN51" s="299">
        <f>SUM(AG51,AT51)</f>
        <v>0</v>
      </c>
      <c r="AO51" s="299"/>
      <c r="AP51" s="299"/>
      <c r="AQ51" s="74" t="s">
        <v>5</v>
      </c>
      <c r="AR51" s="59"/>
      <c r="AS51" s="75">
        <f>ROUND(SUM(AS52:AS53),2)</f>
        <v>0</v>
      </c>
      <c r="AT51" s="76">
        <f>ROUND(SUM(AV51:AW51),2)</f>
        <v>0</v>
      </c>
      <c r="AU51" s="77">
        <f>ROUND(SUM(AU52:AU53),5)</f>
        <v>2192.4088900000002</v>
      </c>
      <c r="AV51" s="76">
        <f>ROUND(AZ51*L26,2)</f>
        <v>0</v>
      </c>
      <c r="AW51" s="76">
        <f>ROUND(BA51*L27,2)</f>
        <v>0</v>
      </c>
      <c r="AX51" s="76">
        <f>ROUND(BB51*L26,2)</f>
        <v>0</v>
      </c>
      <c r="AY51" s="76">
        <f>ROUND(BC51*L27,2)</f>
        <v>0</v>
      </c>
      <c r="AZ51" s="76">
        <f>ROUND(SUM(AZ52:AZ53),2)</f>
        <v>0</v>
      </c>
      <c r="BA51" s="76">
        <f>ROUND(SUM(BA52:BA53),2)</f>
        <v>0</v>
      </c>
      <c r="BB51" s="76">
        <f>ROUND(SUM(BB52:BB53),2)</f>
        <v>0</v>
      </c>
      <c r="BC51" s="76">
        <f>ROUND(SUM(BC52:BC53),2)</f>
        <v>0</v>
      </c>
      <c r="BD51" s="78">
        <f>ROUND(SUM(BD52:BD53),2)</f>
        <v>0</v>
      </c>
      <c r="BS51" s="60" t="s">
        <v>71</v>
      </c>
      <c r="BT51" s="60" t="s">
        <v>72</v>
      </c>
      <c r="BU51" s="79" t="s">
        <v>73</v>
      </c>
      <c r="BV51" s="60" t="s">
        <v>74</v>
      </c>
      <c r="BW51" s="60" t="s">
        <v>7</v>
      </c>
      <c r="BX51" s="60" t="s">
        <v>75</v>
      </c>
      <c r="CL51" s="60" t="s">
        <v>5</v>
      </c>
    </row>
    <row r="52" spans="1:91" s="5" customFormat="1" ht="22.5" customHeight="1">
      <c r="A52" s="80" t="s">
        <v>76</v>
      </c>
      <c r="B52" s="81"/>
      <c r="C52" s="82"/>
      <c r="D52" s="295" t="s">
        <v>77</v>
      </c>
      <c r="E52" s="295"/>
      <c r="F52" s="295"/>
      <c r="G52" s="295"/>
      <c r="H52" s="295"/>
      <c r="I52" s="83"/>
      <c r="J52" s="295" t="s">
        <v>78</v>
      </c>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6">
        <f>'01 - Stavební objekt'!J27</f>
        <v>0</v>
      </c>
      <c r="AH52" s="297"/>
      <c r="AI52" s="297"/>
      <c r="AJ52" s="297"/>
      <c r="AK52" s="297"/>
      <c r="AL52" s="297"/>
      <c r="AM52" s="297"/>
      <c r="AN52" s="296">
        <f>SUM(AG52,AT52)</f>
        <v>0</v>
      </c>
      <c r="AO52" s="297"/>
      <c r="AP52" s="297"/>
      <c r="AQ52" s="84" t="s">
        <v>79</v>
      </c>
      <c r="AR52" s="81"/>
      <c r="AS52" s="85">
        <v>0</v>
      </c>
      <c r="AT52" s="86">
        <f>ROUND(SUM(AV52:AW52),2)</f>
        <v>0</v>
      </c>
      <c r="AU52" s="87">
        <f>'01 - Stavební objekt'!P87</f>
        <v>2192.4088859999997</v>
      </c>
      <c r="AV52" s="86">
        <f>'01 - Stavební objekt'!J30</f>
        <v>0</v>
      </c>
      <c r="AW52" s="86">
        <f>'01 - Stavební objekt'!J31</f>
        <v>0</v>
      </c>
      <c r="AX52" s="86">
        <f>'01 - Stavební objekt'!J32</f>
        <v>0</v>
      </c>
      <c r="AY52" s="86">
        <f>'01 - Stavební objekt'!J33</f>
        <v>0</v>
      </c>
      <c r="AZ52" s="86">
        <f>'01 - Stavební objekt'!F30</f>
        <v>0</v>
      </c>
      <c r="BA52" s="86">
        <f>'01 - Stavební objekt'!F31</f>
        <v>0</v>
      </c>
      <c r="BB52" s="86">
        <f>'01 - Stavební objekt'!F32</f>
        <v>0</v>
      </c>
      <c r="BC52" s="86">
        <f>'01 - Stavební objekt'!F33</f>
        <v>0</v>
      </c>
      <c r="BD52" s="88">
        <f>'01 - Stavební objekt'!F34</f>
        <v>0</v>
      </c>
      <c r="BT52" s="89" t="s">
        <v>80</v>
      </c>
      <c r="BV52" s="89" t="s">
        <v>74</v>
      </c>
      <c r="BW52" s="89" t="s">
        <v>81</v>
      </c>
      <c r="BX52" s="89" t="s">
        <v>7</v>
      </c>
      <c r="CL52" s="89" t="s">
        <v>5</v>
      </c>
      <c r="CM52" s="89" t="s">
        <v>82</v>
      </c>
    </row>
    <row r="53" spans="1:91" s="5" customFormat="1" ht="22.5" customHeight="1">
      <c r="A53" s="80" t="s">
        <v>76</v>
      </c>
      <c r="B53" s="81"/>
      <c r="C53" s="82"/>
      <c r="D53" s="295" t="s">
        <v>83</v>
      </c>
      <c r="E53" s="295"/>
      <c r="F53" s="295"/>
      <c r="G53" s="295"/>
      <c r="H53" s="295"/>
      <c r="I53" s="83"/>
      <c r="J53" s="295" t="s">
        <v>84</v>
      </c>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6">
        <f>'02 - Vedlejší a ostatní n...'!J27</f>
        <v>0</v>
      </c>
      <c r="AH53" s="297"/>
      <c r="AI53" s="297"/>
      <c r="AJ53" s="297"/>
      <c r="AK53" s="297"/>
      <c r="AL53" s="297"/>
      <c r="AM53" s="297"/>
      <c r="AN53" s="296">
        <f>SUM(AG53,AT53)</f>
        <v>0</v>
      </c>
      <c r="AO53" s="297"/>
      <c r="AP53" s="297"/>
      <c r="AQ53" s="84" t="s">
        <v>85</v>
      </c>
      <c r="AR53" s="81"/>
      <c r="AS53" s="90">
        <v>0</v>
      </c>
      <c r="AT53" s="91">
        <f>ROUND(SUM(AV53:AW53),2)</f>
        <v>0</v>
      </c>
      <c r="AU53" s="92">
        <f>'02 - Vedlejší a ostatní n...'!P77</f>
        <v>0</v>
      </c>
      <c r="AV53" s="91">
        <f>'02 - Vedlejší a ostatní n...'!J30</f>
        <v>0</v>
      </c>
      <c r="AW53" s="91">
        <f>'02 - Vedlejší a ostatní n...'!J31</f>
        <v>0</v>
      </c>
      <c r="AX53" s="91">
        <f>'02 - Vedlejší a ostatní n...'!J32</f>
        <v>0</v>
      </c>
      <c r="AY53" s="91">
        <f>'02 - Vedlejší a ostatní n...'!J33</f>
        <v>0</v>
      </c>
      <c r="AZ53" s="91">
        <f>'02 - Vedlejší a ostatní n...'!F30</f>
        <v>0</v>
      </c>
      <c r="BA53" s="91">
        <f>'02 - Vedlejší a ostatní n...'!F31</f>
        <v>0</v>
      </c>
      <c r="BB53" s="91">
        <f>'02 - Vedlejší a ostatní n...'!F32</f>
        <v>0</v>
      </c>
      <c r="BC53" s="91">
        <f>'02 - Vedlejší a ostatní n...'!F33</f>
        <v>0</v>
      </c>
      <c r="BD53" s="93">
        <f>'02 - Vedlejší a ostatní n...'!F34</f>
        <v>0</v>
      </c>
      <c r="BT53" s="89" t="s">
        <v>80</v>
      </c>
      <c r="BV53" s="89" t="s">
        <v>74</v>
      </c>
      <c r="BW53" s="89" t="s">
        <v>86</v>
      </c>
      <c r="BX53" s="89" t="s">
        <v>7</v>
      </c>
      <c r="CL53" s="89" t="s">
        <v>5</v>
      </c>
      <c r="CM53" s="89" t="s">
        <v>82</v>
      </c>
    </row>
    <row r="54" spans="1:91" s="1" customFormat="1" ht="30" customHeight="1">
      <c r="B54" s="36"/>
      <c r="AR54" s="36"/>
    </row>
    <row r="55" spans="1:91" s="1" customFormat="1" ht="6.95" customHeight="1">
      <c r="B55" s="51"/>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36"/>
    </row>
  </sheetData>
  <mergeCells count="43">
    <mergeCell ref="AG51:AM51"/>
    <mergeCell ref="AN51:AP51"/>
    <mergeCell ref="AR2:BE2"/>
    <mergeCell ref="AN52:AP52"/>
    <mergeCell ref="AG52:AM52"/>
    <mergeCell ref="L42:AO42"/>
    <mergeCell ref="AM44:AN44"/>
    <mergeCell ref="AM46:AP46"/>
    <mergeCell ref="AS46:AT48"/>
    <mergeCell ref="L28:O28"/>
    <mergeCell ref="W28:AE28"/>
    <mergeCell ref="AK28:AO28"/>
    <mergeCell ref="L29:O29"/>
    <mergeCell ref="W29:AE29"/>
    <mergeCell ref="AK29:AO29"/>
    <mergeCell ref="L26:O26"/>
    <mergeCell ref="D52:H52"/>
    <mergeCell ref="J52:AF52"/>
    <mergeCell ref="AN53:AP53"/>
    <mergeCell ref="AG53:AM53"/>
    <mergeCell ref="D53:H53"/>
    <mergeCell ref="J53:AF53"/>
    <mergeCell ref="C49:G49"/>
    <mergeCell ref="I49:AF49"/>
    <mergeCell ref="AG49:AM49"/>
    <mergeCell ref="AN49:AP49"/>
    <mergeCell ref="L30:O30"/>
    <mergeCell ref="W30:AE30"/>
    <mergeCell ref="AK30:AO30"/>
    <mergeCell ref="X32:AB32"/>
    <mergeCell ref="AK32:AO32"/>
    <mergeCell ref="W26:AE26"/>
    <mergeCell ref="AK26:AO26"/>
    <mergeCell ref="L27:O27"/>
    <mergeCell ref="W27:AE27"/>
    <mergeCell ref="AK27:AO27"/>
    <mergeCell ref="K5:AO5"/>
    <mergeCell ref="K6:AO6"/>
    <mergeCell ref="E20:AN20"/>
    <mergeCell ref="AK23:AO23"/>
    <mergeCell ref="L25:O25"/>
    <mergeCell ref="W25:AE25"/>
    <mergeCell ref="AK25:AO25"/>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96"/>
  <sheetViews>
    <sheetView showGridLines="0" workbookViewId="0">
      <pane ySplit="1" topLeftCell="A71" activePane="bottomLeft" state="frozen"/>
      <selection pane="bottomLeft" activeCell="I90" sqref="I9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94"/>
      <c r="B1" s="15"/>
      <c r="C1" s="15"/>
      <c r="D1" s="16" t="s">
        <v>1</v>
      </c>
      <c r="E1" s="15"/>
      <c r="F1" s="95" t="s">
        <v>87</v>
      </c>
      <c r="G1" s="313" t="s">
        <v>88</v>
      </c>
      <c r="H1" s="313"/>
      <c r="I1" s="15"/>
      <c r="J1" s="95" t="s">
        <v>89</v>
      </c>
      <c r="K1" s="16" t="s">
        <v>90</v>
      </c>
      <c r="L1" s="95" t="s">
        <v>91</v>
      </c>
      <c r="M1" s="95"/>
      <c r="N1" s="95"/>
      <c r="O1" s="95"/>
      <c r="P1" s="95"/>
      <c r="Q1" s="95"/>
      <c r="R1" s="95"/>
      <c r="S1" s="95"/>
      <c r="T1" s="95"/>
      <c r="U1" s="96"/>
      <c r="V1" s="96"/>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00" t="s">
        <v>8</v>
      </c>
      <c r="M2" s="301"/>
      <c r="N2" s="301"/>
      <c r="O2" s="301"/>
      <c r="P2" s="301"/>
      <c r="Q2" s="301"/>
      <c r="R2" s="301"/>
      <c r="S2" s="301"/>
      <c r="T2" s="301"/>
      <c r="U2" s="301"/>
      <c r="V2" s="301"/>
      <c r="AT2" s="22" t="s">
        <v>81</v>
      </c>
    </row>
    <row r="3" spans="1:70" ht="6.95" customHeight="1">
      <c r="B3" s="23"/>
      <c r="C3" s="24"/>
      <c r="D3" s="24"/>
      <c r="E3" s="24"/>
      <c r="F3" s="24"/>
      <c r="G3" s="24"/>
      <c r="H3" s="24"/>
      <c r="I3" s="24"/>
      <c r="J3" s="24"/>
      <c r="K3" s="25"/>
      <c r="AT3" s="22" t="s">
        <v>82</v>
      </c>
    </row>
    <row r="4" spans="1:70" ht="36.950000000000003" customHeight="1">
      <c r="B4" s="26"/>
      <c r="C4" s="27"/>
      <c r="D4" s="28" t="s">
        <v>92</v>
      </c>
      <c r="E4" s="27"/>
      <c r="F4" s="27"/>
      <c r="G4" s="27"/>
      <c r="H4" s="27"/>
      <c r="I4" s="27"/>
      <c r="J4" s="27"/>
      <c r="K4" s="29"/>
      <c r="M4" s="30" t="s">
        <v>13</v>
      </c>
      <c r="AT4" s="22" t="s">
        <v>6</v>
      </c>
    </row>
    <row r="5" spans="1:70" ht="6.95" customHeight="1">
      <c r="B5" s="26"/>
      <c r="C5" s="27"/>
      <c r="D5" s="27"/>
      <c r="E5" s="27"/>
      <c r="F5" s="27"/>
      <c r="G5" s="27"/>
      <c r="H5" s="27"/>
      <c r="I5" s="27"/>
      <c r="J5" s="27"/>
      <c r="K5" s="29"/>
    </row>
    <row r="6" spans="1:70" ht="15">
      <c r="B6" s="26"/>
      <c r="C6" s="27"/>
      <c r="D6" s="34" t="s">
        <v>17</v>
      </c>
      <c r="E6" s="27"/>
      <c r="F6" s="27"/>
      <c r="G6" s="27"/>
      <c r="H6" s="27"/>
      <c r="I6" s="27"/>
      <c r="J6" s="27"/>
      <c r="K6" s="29"/>
    </row>
    <row r="7" spans="1:70" ht="22.5" customHeight="1">
      <c r="B7" s="26"/>
      <c r="C7" s="27"/>
      <c r="D7" s="27"/>
      <c r="E7" s="314" t="str">
        <f>'Rekapitulace stavby'!K6</f>
        <v>1.ETAPA Havarijní stav malé tělocvičny č.2SOUE Plzeň</v>
      </c>
      <c r="F7" s="315"/>
      <c r="G7" s="315"/>
      <c r="H7" s="315"/>
      <c r="I7" s="27"/>
      <c r="J7" s="27"/>
      <c r="K7" s="29"/>
    </row>
    <row r="8" spans="1:70" s="1" customFormat="1" ht="15">
      <c r="B8" s="36"/>
      <c r="C8" s="37"/>
      <c r="D8" s="34" t="s">
        <v>93</v>
      </c>
      <c r="E8" s="37"/>
      <c r="F8" s="37"/>
      <c r="G8" s="37"/>
      <c r="H8" s="37"/>
      <c r="I8" s="37"/>
      <c r="J8" s="37"/>
      <c r="K8" s="40"/>
    </row>
    <row r="9" spans="1:70" s="1" customFormat="1" ht="36.950000000000003" customHeight="1">
      <c r="B9" s="36"/>
      <c r="C9" s="37"/>
      <c r="D9" s="37"/>
      <c r="E9" s="316" t="s">
        <v>94</v>
      </c>
      <c r="F9" s="317"/>
      <c r="G9" s="317"/>
      <c r="H9" s="317"/>
      <c r="I9" s="37"/>
      <c r="J9" s="37"/>
      <c r="K9" s="40"/>
    </row>
    <row r="10" spans="1:70" s="1" customFormat="1">
      <c r="B10" s="36"/>
      <c r="C10" s="37"/>
      <c r="D10" s="37"/>
      <c r="E10" s="37"/>
      <c r="F10" s="37"/>
      <c r="G10" s="37"/>
      <c r="H10" s="37"/>
      <c r="I10" s="37"/>
      <c r="J10" s="37"/>
      <c r="K10" s="40"/>
    </row>
    <row r="11" spans="1:70" s="1" customFormat="1" ht="14.45" customHeight="1">
      <c r="B11" s="36"/>
      <c r="C11" s="37"/>
      <c r="D11" s="34" t="s">
        <v>19</v>
      </c>
      <c r="E11" s="37"/>
      <c r="F11" s="32" t="s">
        <v>5</v>
      </c>
      <c r="G11" s="37"/>
      <c r="H11" s="37"/>
      <c r="I11" s="34" t="s">
        <v>20</v>
      </c>
      <c r="J11" s="32" t="s">
        <v>5</v>
      </c>
      <c r="K11" s="40"/>
    </row>
    <row r="12" spans="1:70" s="1" customFormat="1" ht="14.45" customHeight="1">
      <c r="B12" s="36"/>
      <c r="C12" s="37"/>
      <c r="D12" s="34" t="s">
        <v>21</v>
      </c>
      <c r="E12" s="37"/>
      <c r="F12" s="32" t="s">
        <v>22</v>
      </c>
      <c r="G12" s="37"/>
      <c r="H12" s="37"/>
      <c r="I12" s="34" t="s">
        <v>23</v>
      </c>
      <c r="J12" s="97" t="str">
        <f>'Rekapitulace stavby'!AN8</f>
        <v>28.6.2017</v>
      </c>
      <c r="K12" s="40"/>
    </row>
    <row r="13" spans="1:70" s="1" customFormat="1" ht="10.9" customHeight="1">
      <c r="B13" s="36"/>
      <c r="C13" s="37"/>
      <c r="D13" s="37"/>
      <c r="E13" s="37"/>
      <c r="F13" s="37"/>
      <c r="G13" s="37"/>
      <c r="H13" s="37"/>
      <c r="I13" s="37"/>
      <c r="J13" s="37"/>
      <c r="K13" s="40"/>
    </row>
    <row r="14" spans="1:70" s="1" customFormat="1" ht="14.45" customHeight="1">
      <c r="B14" s="36"/>
      <c r="C14" s="37"/>
      <c r="D14" s="34" t="s">
        <v>25</v>
      </c>
      <c r="E14" s="37"/>
      <c r="F14" s="37"/>
      <c r="G14" s="37"/>
      <c r="H14" s="37"/>
      <c r="I14" s="34" t="s">
        <v>26</v>
      </c>
      <c r="J14" s="32" t="s">
        <v>5</v>
      </c>
      <c r="K14" s="40"/>
    </row>
    <row r="15" spans="1:70" s="1" customFormat="1" ht="18" customHeight="1">
      <c r="B15" s="36"/>
      <c r="C15" s="37"/>
      <c r="D15" s="37"/>
      <c r="E15" s="32" t="s">
        <v>27</v>
      </c>
      <c r="F15" s="37"/>
      <c r="G15" s="37"/>
      <c r="H15" s="37"/>
      <c r="I15" s="34" t="s">
        <v>28</v>
      </c>
      <c r="J15" s="32" t="s">
        <v>5</v>
      </c>
      <c r="K15" s="40"/>
    </row>
    <row r="16" spans="1:70" s="1" customFormat="1" ht="6.95" customHeight="1">
      <c r="B16" s="36"/>
      <c r="C16" s="37"/>
      <c r="D16" s="37"/>
      <c r="E16" s="37"/>
      <c r="F16" s="37"/>
      <c r="G16" s="37"/>
      <c r="H16" s="37"/>
      <c r="I16" s="37"/>
      <c r="J16" s="37"/>
      <c r="K16" s="40"/>
    </row>
    <row r="17" spans="2:11" s="1" customFormat="1" ht="14.45" customHeight="1">
      <c r="B17" s="36"/>
      <c r="C17" s="37"/>
      <c r="D17" s="34" t="s">
        <v>29</v>
      </c>
      <c r="E17" s="37"/>
      <c r="F17" s="37"/>
      <c r="G17" s="37"/>
      <c r="H17" s="37"/>
      <c r="I17" s="34" t="s">
        <v>26</v>
      </c>
      <c r="J17" s="32" t="s">
        <v>5</v>
      </c>
      <c r="K17" s="40"/>
    </row>
    <row r="18" spans="2:11" s="1" customFormat="1" ht="18" customHeight="1">
      <c r="B18" s="36"/>
      <c r="C18" s="37"/>
      <c r="D18" s="37"/>
      <c r="E18" s="32" t="s">
        <v>30</v>
      </c>
      <c r="F18" s="37"/>
      <c r="G18" s="37"/>
      <c r="H18" s="37"/>
      <c r="I18" s="34" t="s">
        <v>28</v>
      </c>
      <c r="J18" s="32" t="s">
        <v>5</v>
      </c>
      <c r="K18" s="40"/>
    </row>
    <row r="19" spans="2:11" s="1" customFormat="1" ht="6.95" customHeight="1">
      <c r="B19" s="36"/>
      <c r="C19" s="37"/>
      <c r="D19" s="37"/>
      <c r="E19" s="37"/>
      <c r="F19" s="37"/>
      <c r="G19" s="37"/>
      <c r="H19" s="37"/>
      <c r="I19" s="37"/>
      <c r="J19" s="37"/>
      <c r="K19" s="40"/>
    </row>
    <row r="20" spans="2:11" s="1" customFormat="1" ht="14.45" customHeight="1">
      <c r="B20" s="36"/>
      <c r="C20" s="37"/>
      <c r="D20" s="34" t="s">
        <v>31</v>
      </c>
      <c r="E20" s="37"/>
      <c r="F20" s="37"/>
      <c r="G20" s="37"/>
      <c r="H20" s="37"/>
      <c r="I20" s="34" t="s">
        <v>26</v>
      </c>
      <c r="J20" s="32" t="s">
        <v>32</v>
      </c>
      <c r="K20" s="40"/>
    </row>
    <row r="21" spans="2:11" s="1" customFormat="1" ht="18" customHeight="1">
      <c r="B21" s="36"/>
      <c r="C21" s="37"/>
      <c r="D21" s="37"/>
      <c r="E21" s="32" t="s">
        <v>33</v>
      </c>
      <c r="F21" s="37"/>
      <c r="G21" s="37"/>
      <c r="H21" s="37"/>
      <c r="I21" s="34" t="s">
        <v>28</v>
      </c>
      <c r="J21" s="32" t="s">
        <v>34</v>
      </c>
      <c r="K21" s="40"/>
    </row>
    <row r="22" spans="2:11" s="1" customFormat="1" ht="6.95" customHeight="1">
      <c r="B22" s="36"/>
      <c r="C22" s="37"/>
      <c r="D22" s="37"/>
      <c r="E22" s="37"/>
      <c r="F22" s="37"/>
      <c r="G22" s="37"/>
      <c r="H22" s="37"/>
      <c r="I22" s="37"/>
      <c r="J22" s="37"/>
      <c r="K22" s="40"/>
    </row>
    <row r="23" spans="2:11" s="1" customFormat="1" ht="14.45" customHeight="1">
      <c r="B23" s="36"/>
      <c r="C23" s="37"/>
      <c r="D23" s="34" t="s">
        <v>36</v>
      </c>
      <c r="E23" s="37"/>
      <c r="F23" s="37"/>
      <c r="G23" s="37"/>
      <c r="H23" s="37"/>
      <c r="I23" s="37"/>
      <c r="J23" s="37"/>
      <c r="K23" s="40"/>
    </row>
    <row r="24" spans="2:11" s="6" customFormat="1" ht="105.75" customHeight="1">
      <c r="B24" s="98"/>
      <c r="C24" s="99"/>
      <c r="D24" s="99"/>
      <c r="E24" s="280" t="s">
        <v>37</v>
      </c>
      <c r="F24" s="280"/>
      <c r="G24" s="280"/>
      <c r="H24" s="280"/>
      <c r="I24" s="99"/>
      <c r="J24" s="99"/>
      <c r="K24" s="100"/>
    </row>
    <row r="25" spans="2:11" s="1" customFormat="1" ht="6.95" customHeight="1">
      <c r="B25" s="36"/>
      <c r="C25" s="37"/>
      <c r="D25" s="37"/>
      <c r="E25" s="37"/>
      <c r="F25" s="37"/>
      <c r="G25" s="37"/>
      <c r="H25" s="37"/>
      <c r="I25" s="37"/>
      <c r="J25" s="37"/>
      <c r="K25" s="40"/>
    </row>
    <row r="26" spans="2:11" s="1" customFormat="1" ht="6.95" customHeight="1">
      <c r="B26" s="36"/>
      <c r="C26" s="37"/>
      <c r="D26" s="63"/>
      <c r="E26" s="63"/>
      <c r="F26" s="63"/>
      <c r="G26" s="63"/>
      <c r="H26" s="63"/>
      <c r="I26" s="63"/>
      <c r="J26" s="63"/>
      <c r="K26" s="101"/>
    </row>
    <row r="27" spans="2:11" s="1" customFormat="1" ht="25.35" customHeight="1">
      <c r="B27" s="36"/>
      <c r="C27" s="37"/>
      <c r="D27" s="102" t="s">
        <v>38</v>
      </c>
      <c r="E27" s="37"/>
      <c r="F27" s="37"/>
      <c r="G27" s="37"/>
      <c r="H27" s="37"/>
      <c r="I27" s="37"/>
      <c r="J27" s="103">
        <f>ROUND(J87,2)</f>
        <v>0</v>
      </c>
      <c r="K27" s="40"/>
    </row>
    <row r="28" spans="2:11" s="1" customFormat="1" ht="6.95" customHeight="1">
      <c r="B28" s="36"/>
      <c r="C28" s="37"/>
      <c r="D28" s="63"/>
      <c r="E28" s="63"/>
      <c r="F28" s="63"/>
      <c r="G28" s="63"/>
      <c r="H28" s="63"/>
      <c r="I28" s="63"/>
      <c r="J28" s="63"/>
      <c r="K28" s="101"/>
    </row>
    <row r="29" spans="2:11" s="1" customFormat="1" ht="14.45" customHeight="1">
      <c r="B29" s="36"/>
      <c r="C29" s="37"/>
      <c r="D29" s="37"/>
      <c r="E29" s="37"/>
      <c r="F29" s="41" t="s">
        <v>40</v>
      </c>
      <c r="G29" s="37"/>
      <c r="H29" s="37"/>
      <c r="I29" s="41" t="s">
        <v>39</v>
      </c>
      <c r="J29" s="41" t="s">
        <v>41</v>
      </c>
      <c r="K29" s="40"/>
    </row>
    <row r="30" spans="2:11" s="1" customFormat="1" ht="14.45" customHeight="1">
      <c r="B30" s="36"/>
      <c r="C30" s="37"/>
      <c r="D30" s="44" t="s">
        <v>42</v>
      </c>
      <c r="E30" s="44" t="s">
        <v>43</v>
      </c>
      <c r="F30" s="104">
        <f>ROUND(SUM(BE87:BE195), 2)</f>
        <v>0</v>
      </c>
      <c r="G30" s="37"/>
      <c r="H30" s="37"/>
      <c r="I30" s="105">
        <v>0.21</v>
      </c>
      <c r="J30" s="104">
        <f>ROUND(ROUND((SUM(BE87:BE195)), 2)*I30, 2)</f>
        <v>0</v>
      </c>
      <c r="K30" s="40"/>
    </row>
    <row r="31" spans="2:11" s="1" customFormat="1" ht="14.45" customHeight="1">
      <c r="B31" s="36"/>
      <c r="C31" s="37"/>
      <c r="D31" s="37"/>
      <c r="E31" s="44" t="s">
        <v>44</v>
      </c>
      <c r="F31" s="104">
        <f>ROUND(SUM(BF87:BF195), 2)</f>
        <v>0</v>
      </c>
      <c r="G31" s="37"/>
      <c r="H31" s="37"/>
      <c r="I31" s="105">
        <v>0.15</v>
      </c>
      <c r="J31" s="104">
        <f>ROUND(ROUND((SUM(BF87:BF195)), 2)*I31, 2)</f>
        <v>0</v>
      </c>
      <c r="K31" s="40"/>
    </row>
    <row r="32" spans="2:11" s="1" customFormat="1" ht="14.45" hidden="1" customHeight="1">
      <c r="B32" s="36"/>
      <c r="C32" s="37"/>
      <c r="D32" s="37"/>
      <c r="E32" s="44" t="s">
        <v>45</v>
      </c>
      <c r="F32" s="104">
        <f>ROUND(SUM(BG87:BG195), 2)</f>
        <v>0</v>
      </c>
      <c r="G32" s="37"/>
      <c r="H32" s="37"/>
      <c r="I32" s="105">
        <v>0.21</v>
      </c>
      <c r="J32" s="104">
        <v>0</v>
      </c>
      <c r="K32" s="40"/>
    </row>
    <row r="33" spans="2:11" s="1" customFormat="1" ht="14.45" hidden="1" customHeight="1">
      <c r="B33" s="36"/>
      <c r="C33" s="37"/>
      <c r="D33" s="37"/>
      <c r="E33" s="44" t="s">
        <v>46</v>
      </c>
      <c r="F33" s="104">
        <f>ROUND(SUM(BH87:BH195), 2)</f>
        <v>0</v>
      </c>
      <c r="G33" s="37"/>
      <c r="H33" s="37"/>
      <c r="I33" s="105">
        <v>0.15</v>
      </c>
      <c r="J33" s="104">
        <v>0</v>
      </c>
      <c r="K33" s="40"/>
    </row>
    <row r="34" spans="2:11" s="1" customFormat="1" ht="14.45" hidden="1" customHeight="1">
      <c r="B34" s="36"/>
      <c r="C34" s="37"/>
      <c r="D34" s="37"/>
      <c r="E34" s="44" t="s">
        <v>47</v>
      </c>
      <c r="F34" s="104">
        <f>ROUND(SUM(BI87:BI195), 2)</f>
        <v>0</v>
      </c>
      <c r="G34" s="37"/>
      <c r="H34" s="37"/>
      <c r="I34" s="105">
        <v>0</v>
      </c>
      <c r="J34" s="104">
        <v>0</v>
      </c>
      <c r="K34" s="40"/>
    </row>
    <row r="35" spans="2:11" s="1" customFormat="1" ht="6.95" customHeight="1">
      <c r="B35" s="36"/>
      <c r="C35" s="37"/>
      <c r="D35" s="37"/>
      <c r="E35" s="37"/>
      <c r="F35" s="37"/>
      <c r="G35" s="37"/>
      <c r="H35" s="37"/>
      <c r="I35" s="37"/>
      <c r="J35" s="37"/>
      <c r="K35" s="40"/>
    </row>
    <row r="36" spans="2:11" s="1" customFormat="1" ht="25.35" customHeight="1">
      <c r="B36" s="36"/>
      <c r="C36" s="106"/>
      <c r="D36" s="107" t="s">
        <v>48</v>
      </c>
      <c r="E36" s="66"/>
      <c r="F36" s="66"/>
      <c r="G36" s="108" t="s">
        <v>49</v>
      </c>
      <c r="H36" s="109" t="s">
        <v>50</v>
      </c>
      <c r="I36" s="66"/>
      <c r="J36" s="110">
        <f>SUM(J27:J34)</f>
        <v>0</v>
      </c>
      <c r="K36" s="111"/>
    </row>
    <row r="37" spans="2:11" s="1" customFormat="1" ht="14.45" customHeight="1">
      <c r="B37" s="51"/>
      <c r="C37" s="52"/>
      <c r="D37" s="52"/>
      <c r="E37" s="52"/>
      <c r="F37" s="52"/>
      <c r="G37" s="52"/>
      <c r="H37" s="52"/>
      <c r="I37" s="52"/>
      <c r="J37" s="52"/>
      <c r="K37" s="53"/>
    </row>
    <row r="41" spans="2:11" s="1" customFormat="1" ht="6.95" customHeight="1">
      <c r="B41" s="54"/>
      <c r="C41" s="55"/>
      <c r="D41" s="55"/>
      <c r="E41" s="55"/>
      <c r="F41" s="55"/>
      <c r="G41" s="55"/>
      <c r="H41" s="55"/>
      <c r="I41" s="55"/>
      <c r="J41" s="55"/>
      <c r="K41" s="112"/>
    </row>
    <row r="42" spans="2:11" s="1" customFormat="1" ht="36.950000000000003" customHeight="1">
      <c r="B42" s="36"/>
      <c r="C42" s="28" t="s">
        <v>95</v>
      </c>
      <c r="D42" s="37"/>
      <c r="E42" s="37"/>
      <c r="F42" s="37"/>
      <c r="G42" s="37"/>
      <c r="H42" s="37"/>
      <c r="I42" s="37"/>
      <c r="J42" s="37"/>
      <c r="K42" s="40"/>
    </row>
    <row r="43" spans="2:11" s="1" customFormat="1" ht="6.95" customHeight="1">
      <c r="B43" s="36"/>
      <c r="C43" s="37"/>
      <c r="D43" s="37"/>
      <c r="E43" s="37"/>
      <c r="F43" s="37"/>
      <c r="G43" s="37"/>
      <c r="H43" s="37"/>
      <c r="I43" s="37"/>
      <c r="J43" s="37"/>
      <c r="K43" s="40"/>
    </row>
    <row r="44" spans="2:11" s="1" customFormat="1" ht="14.45" customHeight="1">
      <c r="B44" s="36"/>
      <c r="C44" s="34" t="s">
        <v>17</v>
      </c>
      <c r="D44" s="37"/>
      <c r="E44" s="37"/>
      <c r="F44" s="37"/>
      <c r="G44" s="37"/>
      <c r="H44" s="37"/>
      <c r="I44" s="37"/>
      <c r="J44" s="37"/>
      <c r="K44" s="40"/>
    </row>
    <row r="45" spans="2:11" s="1" customFormat="1" ht="22.5" customHeight="1">
      <c r="B45" s="36"/>
      <c r="C45" s="37"/>
      <c r="D45" s="37"/>
      <c r="E45" s="314" t="str">
        <f>E7</f>
        <v>1.ETAPA Havarijní stav malé tělocvičny č.2SOUE Plzeň</v>
      </c>
      <c r="F45" s="315"/>
      <c r="G45" s="315"/>
      <c r="H45" s="315"/>
      <c r="I45" s="37"/>
      <c r="J45" s="37"/>
      <c r="K45" s="40"/>
    </row>
    <row r="46" spans="2:11" s="1" customFormat="1" ht="14.45" customHeight="1">
      <c r="B46" s="36"/>
      <c r="C46" s="34" t="s">
        <v>93</v>
      </c>
      <c r="D46" s="37"/>
      <c r="E46" s="37"/>
      <c r="F46" s="37"/>
      <c r="G46" s="37"/>
      <c r="H46" s="37"/>
      <c r="I46" s="37"/>
      <c r="J46" s="37"/>
      <c r="K46" s="40"/>
    </row>
    <row r="47" spans="2:11" s="1" customFormat="1" ht="23.25" customHeight="1">
      <c r="B47" s="36"/>
      <c r="C47" s="37"/>
      <c r="D47" s="37"/>
      <c r="E47" s="316" t="str">
        <f>E9</f>
        <v>01 - Stavební objekt</v>
      </c>
      <c r="F47" s="317"/>
      <c r="G47" s="317"/>
      <c r="H47" s="317"/>
      <c r="I47" s="37"/>
      <c r="J47" s="37"/>
      <c r="K47" s="40"/>
    </row>
    <row r="48" spans="2:11" s="1" customFormat="1" ht="6.95" customHeight="1">
      <c r="B48" s="36"/>
      <c r="C48" s="37"/>
      <c r="D48" s="37"/>
      <c r="E48" s="37"/>
      <c r="F48" s="37"/>
      <c r="G48" s="37"/>
      <c r="H48" s="37"/>
      <c r="I48" s="37"/>
      <c r="J48" s="37"/>
      <c r="K48" s="40"/>
    </row>
    <row r="49" spans="2:47" s="1" customFormat="1" ht="18" customHeight="1">
      <c r="B49" s="36"/>
      <c r="C49" s="34" t="s">
        <v>21</v>
      </c>
      <c r="D49" s="37"/>
      <c r="E49" s="37"/>
      <c r="F49" s="32" t="str">
        <f>F12</f>
        <v xml:space="preserve"> </v>
      </c>
      <c r="G49" s="37"/>
      <c r="H49" s="37"/>
      <c r="I49" s="34" t="s">
        <v>23</v>
      </c>
      <c r="J49" s="97" t="str">
        <f>IF(J12="","",J12)</f>
        <v>28.6.2017</v>
      </c>
      <c r="K49" s="40"/>
    </row>
    <row r="50" spans="2:47" s="1" customFormat="1" ht="6.95" customHeight="1">
      <c r="B50" s="36"/>
      <c r="C50" s="37"/>
      <c r="D50" s="37"/>
      <c r="E50" s="37"/>
      <c r="F50" s="37"/>
      <c r="G50" s="37"/>
      <c r="H50" s="37"/>
      <c r="I50" s="37"/>
      <c r="J50" s="37"/>
      <c r="K50" s="40"/>
    </row>
    <row r="51" spans="2:47" s="1" customFormat="1" ht="15">
      <c r="B51" s="36"/>
      <c r="C51" s="34" t="s">
        <v>25</v>
      </c>
      <c r="D51" s="37"/>
      <c r="E51" s="37"/>
      <c r="F51" s="32" t="str">
        <f>E15</f>
        <v>SOUE, Vejprnická 56, 318 00 Plzeň</v>
      </c>
      <c r="G51" s="37"/>
      <c r="H51" s="37"/>
      <c r="I51" s="34" t="s">
        <v>31</v>
      </c>
      <c r="J51" s="32" t="str">
        <f>E21</f>
        <v>L.Beneda, Čižická 279, 332 09 Štěnovice</v>
      </c>
      <c r="K51" s="40"/>
    </row>
    <row r="52" spans="2:47" s="1" customFormat="1" ht="14.45" customHeight="1">
      <c r="B52" s="36"/>
      <c r="C52" s="34" t="s">
        <v>29</v>
      </c>
      <c r="D52" s="37"/>
      <c r="E52" s="37"/>
      <c r="F52" s="32" t="str">
        <f>IF(E18="","",E18)</f>
        <v>výběrové řízení</v>
      </c>
      <c r="G52" s="37"/>
      <c r="H52" s="37"/>
      <c r="I52" s="37"/>
      <c r="J52" s="37"/>
      <c r="K52" s="40"/>
    </row>
    <row r="53" spans="2:47" s="1" customFormat="1" ht="10.35" customHeight="1">
      <c r="B53" s="36"/>
      <c r="C53" s="37"/>
      <c r="D53" s="37"/>
      <c r="E53" s="37"/>
      <c r="F53" s="37"/>
      <c r="G53" s="37"/>
      <c r="H53" s="37"/>
      <c r="I53" s="37"/>
      <c r="J53" s="37"/>
      <c r="K53" s="40"/>
    </row>
    <row r="54" spans="2:47" s="1" customFormat="1" ht="29.25" customHeight="1">
      <c r="B54" s="36"/>
      <c r="C54" s="113" t="s">
        <v>96</v>
      </c>
      <c r="D54" s="106"/>
      <c r="E54" s="106"/>
      <c r="F54" s="106"/>
      <c r="G54" s="106"/>
      <c r="H54" s="106"/>
      <c r="I54" s="106"/>
      <c r="J54" s="114" t="s">
        <v>97</v>
      </c>
      <c r="K54" s="115"/>
    </row>
    <row r="55" spans="2:47" s="1" customFormat="1" ht="10.35" customHeight="1">
      <c r="B55" s="36"/>
      <c r="C55" s="37"/>
      <c r="D55" s="37"/>
      <c r="E55" s="37"/>
      <c r="F55" s="37"/>
      <c r="G55" s="37"/>
      <c r="H55" s="37"/>
      <c r="I55" s="37"/>
      <c r="J55" s="37"/>
      <c r="K55" s="40"/>
    </row>
    <row r="56" spans="2:47" s="1" customFormat="1" ht="29.25" customHeight="1">
      <c r="B56" s="36"/>
      <c r="C56" s="116" t="s">
        <v>98</v>
      </c>
      <c r="D56" s="37"/>
      <c r="E56" s="37"/>
      <c r="F56" s="37"/>
      <c r="G56" s="37"/>
      <c r="H56" s="37"/>
      <c r="I56" s="37"/>
      <c r="J56" s="103">
        <f>J87</f>
        <v>0</v>
      </c>
      <c r="K56" s="40"/>
      <c r="AU56" s="22" t="s">
        <v>99</v>
      </c>
    </row>
    <row r="57" spans="2:47" s="7" customFormat="1" ht="24.95" customHeight="1">
      <c r="B57" s="117"/>
      <c r="C57" s="118"/>
      <c r="D57" s="119" t="s">
        <v>100</v>
      </c>
      <c r="E57" s="120"/>
      <c r="F57" s="120"/>
      <c r="G57" s="120"/>
      <c r="H57" s="120"/>
      <c r="I57" s="120"/>
      <c r="J57" s="121">
        <f>J88</f>
        <v>0</v>
      </c>
      <c r="K57" s="122"/>
    </row>
    <row r="58" spans="2:47" s="8" customFormat="1" ht="19.899999999999999" customHeight="1">
      <c r="B58" s="123"/>
      <c r="C58" s="124"/>
      <c r="D58" s="125" t="s">
        <v>101</v>
      </c>
      <c r="E58" s="126"/>
      <c r="F58" s="126"/>
      <c r="G58" s="126"/>
      <c r="H58" s="126"/>
      <c r="I58" s="126"/>
      <c r="J58" s="127">
        <f>J89</f>
        <v>0</v>
      </c>
      <c r="K58" s="128"/>
    </row>
    <row r="59" spans="2:47" s="8" customFormat="1" ht="19.899999999999999" customHeight="1">
      <c r="B59" s="123"/>
      <c r="C59" s="124"/>
      <c r="D59" s="125" t="s">
        <v>102</v>
      </c>
      <c r="E59" s="126"/>
      <c r="F59" s="126"/>
      <c r="G59" s="126"/>
      <c r="H59" s="126"/>
      <c r="I59" s="126"/>
      <c r="J59" s="127">
        <f>J97</f>
        <v>0</v>
      </c>
      <c r="K59" s="128"/>
    </row>
    <row r="60" spans="2:47" s="8" customFormat="1" ht="19.899999999999999" customHeight="1">
      <c r="B60" s="123"/>
      <c r="C60" s="124"/>
      <c r="D60" s="125" t="s">
        <v>103</v>
      </c>
      <c r="E60" s="126"/>
      <c r="F60" s="126"/>
      <c r="G60" s="126"/>
      <c r="H60" s="126"/>
      <c r="I60" s="126"/>
      <c r="J60" s="127">
        <f>J103</f>
        <v>0</v>
      </c>
      <c r="K60" s="128"/>
    </row>
    <row r="61" spans="2:47" s="8" customFormat="1" ht="19.899999999999999" customHeight="1">
      <c r="B61" s="123"/>
      <c r="C61" s="124"/>
      <c r="D61" s="125" t="s">
        <v>104</v>
      </c>
      <c r="E61" s="126"/>
      <c r="F61" s="126"/>
      <c r="G61" s="126"/>
      <c r="H61" s="126"/>
      <c r="I61" s="126"/>
      <c r="J61" s="127">
        <f>J115</f>
        <v>0</v>
      </c>
      <c r="K61" s="128"/>
    </row>
    <row r="62" spans="2:47" s="8" customFormat="1" ht="19.899999999999999" customHeight="1">
      <c r="B62" s="123"/>
      <c r="C62" s="124"/>
      <c r="D62" s="125" t="s">
        <v>105</v>
      </c>
      <c r="E62" s="126"/>
      <c r="F62" s="126"/>
      <c r="G62" s="126"/>
      <c r="H62" s="126"/>
      <c r="I62" s="126"/>
      <c r="J62" s="127">
        <f>J126</f>
        <v>0</v>
      </c>
      <c r="K62" s="128"/>
    </row>
    <row r="63" spans="2:47" s="8" customFormat="1" ht="19.899999999999999" customHeight="1">
      <c r="B63" s="123"/>
      <c r="C63" s="124"/>
      <c r="D63" s="125" t="s">
        <v>106</v>
      </c>
      <c r="E63" s="126"/>
      <c r="F63" s="126"/>
      <c r="G63" s="126"/>
      <c r="H63" s="126"/>
      <c r="I63" s="126"/>
      <c r="J63" s="127">
        <f>J153</f>
        <v>0</v>
      </c>
      <c r="K63" s="128"/>
    </row>
    <row r="64" spans="2:47" s="8" customFormat="1" ht="19.899999999999999" customHeight="1">
      <c r="B64" s="123"/>
      <c r="C64" s="124"/>
      <c r="D64" s="125" t="s">
        <v>107</v>
      </c>
      <c r="E64" s="126"/>
      <c r="F64" s="126"/>
      <c r="G64" s="126"/>
      <c r="H64" s="126"/>
      <c r="I64" s="126"/>
      <c r="J64" s="127">
        <f>J162</f>
        <v>0</v>
      </c>
      <c r="K64" s="128"/>
    </row>
    <row r="65" spans="2:12" s="7" customFormat="1" ht="24.95" customHeight="1">
      <c r="B65" s="117"/>
      <c r="C65" s="118"/>
      <c r="D65" s="119" t="s">
        <v>108</v>
      </c>
      <c r="E65" s="120"/>
      <c r="F65" s="120"/>
      <c r="G65" s="120"/>
      <c r="H65" s="120"/>
      <c r="I65" s="120"/>
      <c r="J65" s="121">
        <f>J164</f>
        <v>0</v>
      </c>
      <c r="K65" s="122"/>
    </row>
    <row r="66" spans="2:12" s="8" customFormat="1" ht="19.899999999999999" customHeight="1">
      <c r="B66" s="123"/>
      <c r="C66" s="124"/>
      <c r="D66" s="125" t="s">
        <v>109</v>
      </c>
      <c r="E66" s="126"/>
      <c r="F66" s="126"/>
      <c r="G66" s="126"/>
      <c r="H66" s="126"/>
      <c r="I66" s="126"/>
      <c r="J66" s="127">
        <f>J165</f>
        <v>0</v>
      </c>
      <c r="K66" s="128"/>
    </row>
    <row r="67" spans="2:12" s="8" customFormat="1" ht="19.899999999999999" customHeight="1">
      <c r="B67" s="123"/>
      <c r="C67" s="124"/>
      <c r="D67" s="125" t="s">
        <v>110</v>
      </c>
      <c r="E67" s="126"/>
      <c r="F67" s="126"/>
      <c r="G67" s="126"/>
      <c r="H67" s="126"/>
      <c r="I67" s="126"/>
      <c r="J67" s="127">
        <f>J181</f>
        <v>0</v>
      </c>
      <c r="K67" s="128"/>
    </row>
    <row r="68" spans="2:12" s="1" customFormat="1" ht="21.75" customHeight="1">
      <c r="B68" s="36"/>
      <c r="C68" s="37"/>
      <c r="D68" s="37"/>
      <c r="E68" s="37"/>
      <c r="F68" s="37"/>
      <c r="G68" s="37"/>
      <c r="H68" s="37"/>
      <c r="I68" s="37"/>
      <c r="J68" s="37"/>
      <c r="K68" s="40"/>
    </row>
    <row r="69" spans="2:12" s="1" customFormat="1" ht="6.95" customHeight="1">
      <c r="B69" s="51"/>
      <c r="C69" s="52"/>
      <c r="D69" s="52"/>
      <c r="E69" s="52"/>
      <c r="F69" s="52"/>
      <c r="G69" s="52"/>
      <c r="H69" s="52"/>
      <c r="I69" s="52"/>
      <c r="J69" s="52"/>
      <c r="K69" s="53"/>
    </row>
    <row r="73" spans="2:12" s="1" customFormat="1" ht="6.95" customHeight="1">
      <c r="B73" s="54"/>
      <c r="C73" s="55"/>
      <c r="D73" s="55"/>
      <c r="E73" s="55"/>
      <c r="F73" s="55"/>
      <c r="G73" s="55"/>
      <c r="H73" s="55"/>
      <c r="I73" s="55"/>
      <c r="J73" s="55"/>
      <c r="K73" s="55"/>
      <c r="L73" s="36"/>
    </row>
    <row r="74" spans="2:12" s="1" customFormat="1" ht="36.950000000000003" customHeight="1">
      <c r="B74" s="36"/>
      <c r="C74" s="56" t="s">
        <v>111</v>
      </c>
      <c r="L74" s="36"/>
    </row>
    <row r="75" spans="2:12" s="1" customFormat="1" ht="6.95" customHeight="1">
      <c r="B75" s="36"/>
      <c r="L75" s="36"/>
    </row>
    <row r="76" spans="2:12" s="1" customFormat="1" ht="14.45" customHeight="1">
      <c r="B76" s="36"/>
      <c r="C76" s="58" t="s">
        <v>17</v>
      </c>
      <c r="L76" s="36"/>
    </row>
    <row r="77" spans="2:12" s="1" customFormat="1" ht="22.5" customHeight="1">
      <c r="B77" s="36"/>
      <c r="E77" s="310" t="str">
        <f>E7</f>
        <v>1.ETAPA Havarijní stav malé tělocvičny č.2SOUE Plzeň</v>
      </c>
      <c r="F77" s="311"/>
      <c r="G77" s="311"/>
      <c r="H77" s="311"/>
      <c r="L77" s="36"/>
    </row>
    <row r="78" spans="2:12" s="1" customFormat="1" ht="14.45" customHeight="1">
      <c r="B78" s="36"/>
      <c r="C78" s="58" t="s">
        <v>93</v>
      </c>
      <c r="L78" s="36"/>
    </row>
    <row r="79" spans="2:12" s="1" customFormat="1" ht="23.25" customHeight="1">
      <c r="B79" s="36"/>
      <c r="E79" s="302" t="str">
        <f>E9</f>
        <v>01 - Stavební objekt</v>
      </c>
      <c r="F79" s="312"/>
      <c r="G79" s="312"/>
      <c r="H79" s="312"/>
      <c r="L79" s="36"/>
    </row>
    <row r="80" spans="2:12" s="1" customFormat="1" ht="6.95" customHeight="1">
      <c r="B80" s="36"/>
      <c r="L80" s="36"/>
    </row>
    <row r="81" spans="2:65" s="1" customFormat="1" ht="18" customHeight="1">
      <c r="B81" s="36"/>
      <c r="C81" s="58" t="s">
        <v>21</v>
      </c>
      <c r="F81" s="129" t="str">
        <f>F12</f>
        <v xml:space="preserve"> </v>
      </c>
      <c r="I81" s="58" t="s">
        <v>23</v>
      </c>
      <c r="J81" s="62" t="str">
        <f>IF(J12="","",J12)</f>
        <v>28.6.2017</v>
      </c>
      <c r="L81" s="36"/>
    </row>
    <row r="82" spans="2:65" s="1" customFormat="1" ht="6.95" customHeight="1">
      <c r="B82" s="36"/>
      <c r="L82" s="36"/>
    </row>
    <row r="83" spans="2:65" s="1" customFormat="1" ht="15">
      <c r="B83" s="36"/>
      <c r="C83" s="58" t="s">
        <v>25</v>
      </c>
      <c r="F83" s="129" t="str">
        <f>E15</f>
        <v>SOUE, Vejprnická 56, 318 00 Plzeň</v>
      </c>
      <c r="I83" s="58" t="s">
        <v>31</v>
      </c>
      <c r="J83" s="129" t="str">
        <f>E21</f>
        <v>L.Beneda, Čižická 279, 332 09 Štěnovice</v>
      </c>
      <c r="L83" s="36"/>
    </row>
    <row r="84" spans="2:65" s="1" customFormat="1" ht="14.45" customHeight="1">
      <c r="B84" s="36"/>
      <c r="C84" s="58" t="s">
        <v>29</v>
      </c>
      <c r="F84" s="129" t="str">
        <f>IF(E18="","",E18)</f>
        <v>výběrové řízení</v>
      </c>
      <c r="L84" s="36"/>
    </row>
    <row r="85" spans="2:65" s="1" customFormat="1" ht="10.35" customHeight="1">
      <c r="B85" s="36"/>
      <c r="L85" s="36"/>
    </row>
    <row r="86" spans="2:65" s="9" customFormat="1" ht="29.25" customHeight="1">
      <c r="B86" s="130"/>
      <c r="C86" s="131" t="s">
        <v>112</v>
      </c>
      <c r="D86" s="132" t="s">
        <v>57</v>
      </c>
      <c r="E86" s="132" t="s">
        <v>53</v>
      </c>
      <c r="F86" s="132" t="s">
        <v>113</v>
      </c>
      <c r="G86" s="132" t="s">
        <v>114</v>
      </c>
      <c r="H86" s="132" t="s">
        <v>115</v>
      </c>
      <c r="I86" s="133" t="s">
        <v>116</v>
      </c>
      <c r="J86" s="132" t="s">
        <v>97</v>
      </c>
      <c r="K86" s="134" t="s">
        <v>117</v>
      </c>
      <c r="L86" s="130"/>
      <c r="M86" s="68" t="s">
        <v>118</v>
      </c>
      <c r="N86" s="69" t="s">
        <v>42</v>
      </c>
      <c r="O86" s="69" t="s">
        <v>119</v>
      </c>
      <c r="P86" s="69" t="s">
        <v>120</v>
      </c>
      <c r="Q86" s="69" t="s">
        <v>121</v>
      </c>
      <c r="R86" s="69" t="s">
        <v>122</v>
      </c>
      <c r="S86" s="69" t="s">
        <v>123</v>
      </c>
      <c r="T86" s="70" t="s">
        <v>124</v>
      </c>
    </row>
    <row r="87" spans="2:65" s="1" customFormat="1" ht="29.25" customHeight="1">
      <c r="B87" s="36"/>
      <c r="C87" s="72" t="s">
        <v>98</v>
      </c>
      <c r="J87" s="135">
        <f>BK87</f>
        <v>0</v>
      </c>
      <c r="L87" s="36"/>
      <c r="M87" s="71"/>
      <c r="N87" s="63"/>
      <c r="O87" s="63"/>
      <c r="P87" s="136">
        <f>P88+P164</f>
        <v>2192.4088859999997</v>
      </c>
      <c r="Q87" s="63"/>
      <c r="R87" s="136">
        <f>R88+R164</f>
        <v>260.35305935999997</v>
      </c>
      <c r="S87" s="63"/>
      <c r="T87" s="137">
        <f>T88+T164</f>
        <v>241.09788479999997</v>
      </c>
      <c r="AT87" s="22" t="s">
        <v>71</v>
      </c>
      <c r="AU87" s="22" t="s">
        <v>99</v>
      </c>
      <c r="BK87" s="138">
        <f>BK88+BK164</f>
        <v>0</v>
      </c>
    </row>
    <row r="88" spans="2:65" s="10" customFormat="1" ht="37.35" customHeight="1">
      <c r="B88" s="139"/>
      <c r="D88" s="140" t="s">
        <v>71</v>
      </c>
      <c r="E88" s="141" t="s">
        <v>125</v>
      </c>
      <c r="F88" s="141" t="s">
        <v>126</v>
      </c>
      <c r="J88" s="142">
        <f>BK88</f>
        <v>0</v>
      </c>
      <c r="L88" s="139"/>
      <c r="M88" s="143"/>
      <c r="N88" s="144"/>
      <c r="O88" s="144"/>
      <c r="P88" s="145">
        <f>P89+P97+P103+P115+P126+P153+P162</f>
        <v>2024.2441409999999</v>
      </c>
      <c r="Q88" s="144"/>
      <c r="R88" s="145">
        <f>R89+R97+R103+R115+R126+R153+R162</f>
        <v>258.28644363999996</v>
      </c>
      <c r="S88" s="144"/>
      <c r="T88" s="146">
        <f>T89+T97+T103+T115+T126+T153+T162</f>
        <v>241.09788479999997</v>
      </c>
      <c r="AR88" s="140" t="s">
        <v>80</v>
      </c>
      <c r="AT88" s="147" t="s">
        <v>71</v>
      </c>
      <c r="AU88" s="147" t="s">
        <v>72</v>
      </c>
      <c r="AY88" s="140" t="s">
        <v>127</v>
      </c>
      <c r="BK88" s="148">
        <f>BK89+BK97+BK103+BK115+BK126+BK153+BK162</f>
        <v>0</v>
      </c>
    </row>
    <row r="89" spans="2:65" s="10" customFormat="1" ht="19.899999999999999" customHeight="1">
      <c r="B89" s="139"/>
      <c r="D89" s="149" t="s">
        <v>71</v>
      </c>
      <c r="E89" s="150" t="s">
        <v>82</v>
      </c>
      <c r="F89" s="150" t="s">
        <v>128</v>
      </c>
      <c r="J89" s="151">
        <f>BK89</f>
        <v>0</v>
      </c>
      <c r="L89" s="139"/>
      <c r="M89" s="143"/>
      <c r="N89" s="144"/>
      <c r="O89" s="144"/>
      <c r="P89" s="145">
        <f>SUM(P90:P96)</f>
        <v>46.354935000000005</v>
      </c>
      <c r="Q89" s="144"/>
      <c r="R89" s="145">
        <f>SUM(R90:R96)</f>
        <v>86.523300000000006</v>
      </c>
      <c r="S89" s="144"/>
      <c r="T89" s="146">
        <f>SUM(T90:T96)</f>
        <v>0</v>
      </c>
      <c r="AR89" s="140" t="s">
        <v>80</v>
      </c>
      <c r="AT89" s="147" t="s">
        <v>71</v>
      </c>
      <c r="AU89" s="147" t="s">
        <v>80</v>
      </c>
      <c r="AY89" s="140" t="s">
        <v>127</v>
      </c>
      <c r="BK89" s="148">
        <f>SUM(BK90:BK96)</f>
        <v>0</v>
      </c>
    </row>
    <row r="90" spans="2:65" s="1" customFormat="1" ht="31.5" customHeight="1">
      <c r="B90" s="152"/>
      <c r="C90" s="153" t="s">
        <v>80</v>
      </c>
      <c r="D90" s="153" t="s">
        <v>129</v>
      </c>
      <c r="E90" s="154" t="s">
        <v>130</v>
      </c>
      <c r="F90" s="155" t="s">
        <v>131</v>
      </c>
      <c r="G90" s="156" t="s">
        <v>132</v>
      </c>
      <c r="H90" s="157">
        <v>34.935000000000002</v>
      </c>
      <c r="I90" s="326"/>
      <c r="J90" s="158">
        <f>ROUND(I90*H90,2)</f>
        <v>0</v>
      </c>
      <c r="K90" s="155" t="s">
        <v>133</v>
      </c>
      <c r="L90" s="36"/>
      <c r="M90" s="159" t="s">
        <v>5</v>
      </c>
      <c r="N90" s="160" t="s">
        <v>43</v>
      </c>
      <c r="O90" s="161">
        <v>0.98499999999999999</v>
      </c>
      <c r="P90" s="161">
        <f>O90*H90</f>
        <v>34.410975000000001</v>
      </c>
      <c r="Q90" s="161">
        <v>1.98</v>
      </c>
      <c r="R90" s="161">
        <f>Q90*H90</f>
        <v>69.171300000000002</v>
      </c>
      <c r="S90" s="161">
        <v>0</v>
      </c>
      <c r="T90" s="162">
        <f>S90*H90</f>
        <v>0</v>
      </c>
      <c r="AR90" s="22" t="s">
        <v>134</v>
      </c>
      <c r="AT90" s="22" t="s">
        <v>129</v>
      </c>
      <c r="AU90" s="22" t="s">
        <v>82</v>
      </c>
      <c r="AY90" s="22" t="s">
        <v>127</v>
      </c>
      <c r="BE90" s="163">
        <f>IF(N90="základní",J90,0)</f>
        <v>0</v>
      </c>
      <c r="BF90" s="163">
        <f>IF(N90="snížená",J90,0)</f>
        <v>0</v>
      </c>
      <c r="BG90" s="163">
        <f>IF(N90="zákl. přenesená",J90,0)</f>
        <v>0</v>
      </c>
      <c r="BH90" s="163">
        <f>IF(N90="sníž. přenesená",J90,0)</f>
        <v>0</v>
      </c>
      <c r="BI90" s="163">
        <f>IF(N90="nulová",J90,0)</f>
        <v>0</v>
      </c>
      <c r="BJ90" s="22" t="s">
        <v>80</v>
      </c>
      <c r="BK90" s="163">
        <f>ROUND(I90*H90,2)</f>
        <v>0</v>
      </c>
      <c r="BL90" s="22" t="s">
        <v>134</v>
      </c>
      <c r="BM90" s="22" t="s">
        <v>135</v>
      </c>
    </row>
    <row r="91" spans="2:65" s="11" customFormat="1">
      <c r="B91" s="164"/>
      <c r="D91" s="165" t="s">
        <v>136</v>
      </c>
      <c r="E91" s="166" t="s">
        <v>5</v>
      </c>
      <c r="F91" s="167" t="s">
        <v>137</v>
      </c>
      <c r="H91" s="168">
        <v>34.935000000000002</v>
      </c>
      <c r="L91" s="164"/>
      <c r="M91" s="169"/>
      <c r="N91" s="170"/>
      <c r="O91" s="170"/>
      <c r="P91" s="170"/>
      <c r="Q91" s="170"/>
      <c r="R91" s="170"/>
      <c r="S91" s="170"/>
      <c r="T91" s="171"/>
      <c r="AT91" s="172" t="s">
        <v>136</v>
      </c>
      <c r="AU91" s="172" t="s">
        <v>82</v>
      </c>
      <c r="AV91" s="11" t="s">
        <v>82</v>
      </c>
      <c r="AW91" s="11" t="s">
        <v>35</v>
      </c>
      <c r="AX91" s="11" t="s">
        <v>72</v>
      </c>
      <c r="AY91" s="172" t="s">
        <v>127</v>
      </c>
    </row>
    <row r="92" spans="2:65" s="1" customFormat="1" ht="31.5" customHeight="1">
      <c r="B92" s="152"/>
      <c r="C92" s="153" t="s">
        <v>82</v>
      </c>
      <c r="D92" s="153" t="s">
        <v>129</v>
      </c>
      <c r="E92" s="154" t="s">
        <v>138</v>
      </c>
      <c r="F92" s="155" t="s">
        <v>139</v>
      </c>
      <c r="G92" s="156" t="s">
        <v>132</v>
      </c>
      <c r="H92" s="157">
        <v>9.64</v>
      </c>
      <c r="I92" s="326"/>
      <c r="J92" s="158">
        <f>ROUND(I92*H92,2)</f>
        <v>0</v>
      </c>
      <c r="K92" s="155" t="s">
        <v>133</v>
      </c>
      <c r="L92" s="36"/>
      <c r="M92" s="159" t="s">
        <v>5</v>
      </c>
      <c r="N92" s="160" t="s">
        <v>43</v>
      </c>
      <c r="O92" s="161">
        <v>1.2390000000000001</v>
      </c>
      <c r="P92" s="161">
        <f>O92*H92</f>
        <v>11.943960000000002</v>
      </c>
      <c r="Q92" s="161">
        <v>0</v>
      </c>
      <c r="R92" s="161">
        <f>Q92*H92</f>
        <v>0</v>
      </c>
      <c r="S92" s="161">
        <v>0</v>
      </c>
      <c r="T92" s="162">
        <f>S92*H92</f>
        <v>0</v>
      </c>
      <c r="AR92" s="22" t="s">
        <v>134</v>
      </c>
      <c r="AT92" s="22" t="s">
        <v>129</v>
      </c>
      <c r="AU92" s="22" t="s">
        <v>82</v>
      </c>
      <c r="AY92" s="22" t="s">
        <v>127</v>
      </c>
      <c r="BE92" s="163">
        <f>IF(N92="základní",J92,0)</f>
        <v>0</v>
      </c>
      <c r="BF92" s="163">
        <f>IF(N92="snížená",J92,0)</f>
        <v>0</v>
      </c>
      <c r="BG92" s="163">
        <f>IF(N92="zákl. přenesená",J92,0)</f>
        <v>0</v>
      </c>
      <c r="BH92" s="163">
        <f>IF(N92="sníž. přenesená",J92,0)</f>
        <v>0</v>
      </c>
      <c r="BI92" s="163">
        <f>IF(N92="nulová",J92,0)</f>
        <v>0</v>
      </c>
      <c r="BJ92" s="22" t="s">
        <v>80</v>
      </c>
      <c r="BK92" s="163">
        <f>ROUND(I92*H92,2)</f>
        <v>0</v>
      </c>
      <c r="BL92" s="22" t="s">
        <v>134</v>
      </c>
      <c r="BM92" s="22" t="s">
        <v>140</v>
      </c>
    </row>
    <row r="93" spans="2:65" s="12" customFormat="1">
      <c r="B93" s="173"/>
      <c r="D93" s="174" t="s">
        <v>136</v>
      </c>
      <c r="E93" s="175" t="s">
        <v>5</v>
      </c>
      <c r="F93" s="176" t="s">
        <v>141</v>
      </c>
      <c r="H93" s="177" t="s">
        <v>5</v>
      </c>
      <c r="L93" s="173"/>
      <c r="M93" s="178"/>
      <c r="N93" s="179"/>
      <c r="O93" s="179"/>
      <c r="P93" s="179"/>
      <c r="Q93" s="179"/>
      <c r="R93" s="179"/>
      <c r="S93" s="179"/>
      <c r="T93" s="180"/>
      <c r="AT93" s="177" t="s">
        <v>136</v>
      </c>
      <c r="AU93" s="177" t="s">
        <v>82</v>
      </c>
      <c r="AV93" s="12" t="s">
        <v>80</v>
      </c>
      <c r="AW93" s="12" t="s">
        <v>35</v>
      </c>
      <c r="AX93" s="12" t="s">
        <v>72</v>
      </c>
      <c r="AY93" s="177" t="s">
        <v>127</v>
      </c>
    </row>
    <row r="94" spans="2:65" s="11" customFormat="1">
      <c r="B94" s="164"/>
      <c r="D94" s="165" t="s">
        <v>136</v>
      </c>
      <c r="E94" s="166" t="s">
        <v>5</v>
      </c>
      <c r="F94" s="167" t="s">
        <v>142</v>
      </c>
      <c r="H94" s="168">
        <v>9.64</v>
      </c>
      <c r="L94" s="164"/>
      <c r="M94" s="169"/>
      <c r="N94" s="170"/>
      <c r="O94" s="170"/>
      <c r="P94" s="170"/>
      <c r="Q94" s="170"/>
      <c r="R94" s="170"/>
      <c r="S94" s="170"/>
      <c r="T94" s="171"/>
      <c r="AT94" s="172" t="s">
        <v>136</v>
      </c>
      <c r="AU94" s="172" t="s">
        <v>82</v>
      </c>
      <c r="AV94" s="11" t="s">
        <v>82</v>
      </c>
      <c r="AW94" s="11" t="s">
        <v>35</v>
      </c>
      <c r="AX94" s="11" t="s">
        <v>72</v>
      </c>
      <c r="AY94" s="172" t="s">
        <v>127</v>
      </c>
    </row>
    <row r="95" spans="2:65" s="1" customFormat="1" ht="22.5" customHeight="1">
      <c r="B95" s="152"/>
      <c r="C95" s="181" t="s">
        <v>143</v>
      </c>
      <c r="D95" s="181" t="s">
        <v>144</v>
      </c>
      <c r="E95" s="182" t="s">
        <v>145</v>
      </c>
      <c r="F95" s="183" t="s">
        <v>146</v>
      </c>
      <c r="G95" s="184" t="s">
        <v>147</v>
      </c>
      <c r="H95" s="185">
        <v>17.352</v>
      </c>
      <c r="I95" s="327"/>
      <c r="J95" s="186">
        <f>ROUND(I95*H95,2)</f>
        <v>0</v>
      </c>
      <c r="K95" s="183" t="s">
        <v>133</v>
      </c>
      <c r="L95" s="187"/>
      <c r="M95" s="188" t="s">
        <v>5</v>
      </c>
      <c r="N95" s="189" t="s">
        <v>43</v>
      </c>
      <c r="O95" s="161">
        <v>0</v>
      </c>
      <c r="P95" s="161">
        <f>O95*H95</f>
        <v>0</v>
      </c>
      <c r="Q95" s="161">
        <v>1</v>
      </c>
      <c r="R95" s="161">
        <f>Q95*H95</f>
        <v>17.352</v>
      </c>
      <c r="S95" s="161">
        <v>0</v>
      </c>
      <c r="T95" s="162">
        <f>S95*H95</f>
        <v>0</v>
      </c>
      <c r="AR95" s="22" t="s">
        <v>148</v>
      </c>
      <c r="AT95" s="22" t="s">
        <v>144</v>
      </c>
      <c r="AU95" s="22" t="s">
        <v>82</v>
      </c>
      <c r="AY95" s="22" t="s">
        <v>127</v>
      </c>
      <c r="BE95" s="163">
        <f>IF(N95="základní",J95,0)</f>
        <v>0</v>
      </c>
      <c r="BF95" s="163">
        <f>IF(N95="snížená",J95,0)</f>
        <v>0</v>
      </c>
      <c r="BG95" s="163">
        <f>IF(N95="zákl. přenesená",J95,0)</f>
        <v>0</v>
      </c>
      <c r="BH95" s="163">
        <f>IF(N95="sníž. přenesená",J95,0)</f>
        <v>0</v>
      </c>
      <c r="BI95" s="163">
        <f>IF(N95="nulová",J95,0)</f>
        <v>0</v>
      </c>
      <c r="BJ95" s="22" t="s">
        <v>80</v>
      </c>
      <c r="BK95" s="163">
        <f>ROUND(I95*H95,2)</f>
        <v>0</v>
      </c>
      <c r="BL95" s="22" t="s">
        <v>134</v>
      </c>
      <c r="BM95" s="22" t="s">
        <v>149</v>
      </c>
    </row>
    <row r="96" spans="2:65" s="11" customFormat="1">
      <c r="B96" s="164"/>
      <c r="D96" s="174" t="s">
        <v>136</v>
      </c>
      <c r="F96" s="190" t="s">
        <v>150</v>
      </c>
      <c r="H96" s="191">
        <v>17.352</v>
      </c>
      <c r="L96" s="164"/>
      <c r="M96" s="169"/>
      <c r="N96" s="170"/>
      <c r="O96" s="170"/>
      <c r="P96" s="170"/>
      <c r="Q96" s="170"/>
      <c r="R96" s="170"/>
      <c r="S96" s="170"/>
      <c r="T96" s="171"/>
      <c r="AT96" s="172" t="s">
        <v>136</v>
      </c>
      <c r="AU96" s="172" t="s">
        <v>82</v>
      </c>
      <c r="AV96" s="11" t="s">
        <v>82</v>
      </c>
      <c r="AW96" s="11" t="s">
        <v>6</v>
      </c>
      <c r="AX96" s="11" t="s">
        <v>80</v>
      </c>
      <c r="AY96" s="172" t="s">
        <v>127</v>
      </c>
    </row>
    <row r="97" spans="2:65" s="10" customFormat="1" ht="29.85" customHeight="1">
      <c r="B97" s="139"/>
      <c r="D97" s="149" t="s">
        <v>71</v>
      </c>
      <c r="E97" s="150" t="s">
        <v>143</v>
      </c>
      <c r="F97" s="150" t="s">
        <v>151</v>
      </c>
      <c r="J97" s="151">
        <f>BK97</f>
        <v>0</v>
      </c>
      <c r="L97" s="139"/>
      <c r="M97" s="143"/>
      <c r="N97" s="144"/>
      <c r="O97" s="144"/>
      <c r="P97" s="145">
        <f>SUM(P98:P102)</f>
        <v>71.696780000000004</v>
      </c>
      <c r="Q97" s="144"/>
      <c r="R97" s="145">
        <f>SUM(R98:R102)</f>
        <v>16.8418429</v>
      </c>
      <c r="S97" s="144"/>
      <c r="T97" s="146">
        <f>SUM(T98:T102)</f>
        <v>0</v>
      </c>
      <c r="AR97" s="140" t="s">
        <v>80</v>
      </c>
      <c r="AT97" s="147" t="s">
        <v>71</v>
      </c>
      <c r="AU97" s="147" t="s">
        <v>80</v>
      </c>
      <c r="AY97" s="140" t="s">
        <v>127</v>
      </c>
      <c r="BK97" s="148">
        <f>SUM(BK98:BK102)</f>
        <v>0</v>
      </c>
    </row>
    <row r="98" spans="2:65" s="1" customFormat="1" ht="31.5" customHeight="1">
      <c r="B98" s="152"/>
      <c r="C98" s="153" t="s">
        <v>134</v>
      </c>
      <c r="D98" s="153" t="s">
        <v>129</v>
      </c>
      <c r="E98" s="154" t="s">
        <v>152</v>
      </c>
      <c r="F98" s="155" t="s">
        <v>153</v>
      </c>
      <c r="G98" s="156" t="s">
        <v>154</v>
      </c>
      <c r="H98" s="157">
        <v>6.75</v>
      </c>
      <c r="I98" s="326"/>
      <c r="J98" s="158">
        <f>ROUND(I98*H98,2)</f>
        <v>0</v>
      </c>
      <c r="K98" s="155" t="s">
        <v>133</v>
      </c>
      <c r="L98" s="36"/>
      <c r="M98" s="159" t="s">
        <v>5</v>
      </c>
      <c r="N98" s="160" t="s">
        <v>43</v>
      </c>
      <c r="O98" s="161">
        <v>0.90400000000000003</v>
      </c>
      <c r="P98" s="161">
        <f>O98*H98</f>
        <v>6.1020000000000003</v>
      </c>
      <c r="Q98" s="161">
        <v>0.55291000000000001</v>
      </c>
      <c r="R98" s="161">
        <f>Q98*H98</f>
        <v>3.7321425000000001</v>
      </c>
      <c r="S98" s="161">
        <v>0</v>
      </c>
      <c r="T98" s="162">
        <f>S98*H98</f>
        <v>0</v>
      </c>
      <c r="AR98" s="22" t="s">
        <v>134</v>
      </c>
      <c r="AT98" s="22" t="s">
        <v>129</v>
      </c>
      <c r="AU98" s="22" t="s">
        <v>82</v>
      </c>
      <c r="AY98" s="22" t="s">
        <v>127</v>
      </c>
      <c r="BE98" s="163">
        <f>IF(N98="základní",J98,0)</f>
        <v>0</v>
      </c>
      <c r="BF98" s="163">
        <f>IF(N98="snížená",J98,0)</f>
        <v>0</v>
      </c>
      <c r="BG98" s="163">
        <f>IF(N98="zákl. přenesená",J98,0)</f>
        <v>0</v>
      </c>
      <c r="BH98" s="163">
        <f>IF(N98="sníž. přenesená",J98,0)</f>
        <v>0</v>
      </c>
      <c r="BI98" s="163">
        <f>IF(N98="nulová",J98,0)</f>
        <v>0</v>
      </c>
      <c r="BJ98" s="22" t="s">
        <v>80</v>
      </c>
      <c r="BK98" s="163">
        <f>ROUND(I98*H98,2)</f>
        <v>0</v>
      </c>
      <c r="BL98" s="22" t="s">
        <v>134</v>
      </c>
      <c r="BM98" s="22" t="s">
        <v>155</v>
      </c>
    </row>
    <row r="99" spans="2:65" s="12" customFormat="1">
      <c r="B99" s="173"/>
      <c r="D99" s="174" t="s">
        <v>136</v>
      </c>
      <c r="E99" s="175" t="s">
        <v>5</v>
      </c>
      <c r="F99" s="176" t="s">
        <v>156</v>
      </c>
      <c r="H99" s="177" t="s">
        <v>5</v>
      </c>
      <c r="L99" s="173"/>
      <c r="M99" s="178"/>
      <c r="N99" s="179"/>
      <c r="O99" s="179"/>
      <c r="P99" s="179"/>
      <c r="Q99" s="179"/>
      <c r="R99" s="179"/>
      <c r="S99" s="179"/>
      <c r="T99" s="180"/>
      <c r="AT99" s="177" t="s">
        <v>136</v>
      </c>
      <c r="AU99" s="177" t="s">
        <v>82</v>
      </c>
      <c r="AV99" s="12" t="s">
        <v>80</v>
      </c>
      <c r="AW99" s="12" t="s">
        <v>35</v>
      </c>
      <c r="AX99" s="12" t="s">
        <v>72</v>
      </c>
      <c r="AY99" s="177" t="s">
        <v>127</v>
      </c>
    </row>
    <row r="100" spans="2:65" s="11" customFormat="1">
      <c r="B100" s="164"/>
      <c r="D100" s="165" t="s">
        <v>136</v>
      </c>
      <c r="E100" s="166" t="s">
        <v>5</v>
      </c>
      <c r="F100" s="167" t="s">
        <v>157</v>
      </c>
      <c r="H100" s="168">
        <v>6.75</v>
      </c>
      <c r="L100" s="164"/>
      <c r="M100" s="169"/>
      <c r="N100" s="170"/>
      <c r="O100" s="170"/>
      <c r="P100" s="170"/>
      <c r="Q100" s="170"/>
      <c r="R100" s="170"/>
      <c r="S100" s="170"/>
      <c r="T100" s="171"/>
      <c r="AT100" s="172" t="s">
        <v>136</v>
      </c>
      <c r="AU100" s="172" t="s">
        <v>82</v>
      </c>
      <c r="AV100" s="11" t="s">
        <v>82</v>
      </c>
      <c r="AW100" s="11" t="s">
        <v>35</v>
      </c>
      <c r="AX100" s="11" t="s">
        <v>72</v>
      </c>
      <c r="AY100" s="172" t="s">
        <v>127</v>
      </c>
    </row>
    <row r="101" spans="2:65" s="1" customFormat="1" ht="69.75" customHeight="1">
      <c r="B101" s="152"/>
      <c r="C101" s="153" t="s">
        <v>158</v>
      </c>
      <c r="D101" s="153" t="s">
        <v>129</v>
      </c>
      <c r="E101" s="154" t="s">
        <v>159</v>
      </c>
      <c r="F101" s="155" t="s">
        <v>160</v>
      </c>
      <c r="G101" s="156" t="s">
        <v>161</v>
      </c>
      <c r="H101" s="157">
        <v>17.14</v>
      </c>
      <c r="I101" s="326"/>
      <c r="J101" s="158">
        <f>ROUND(I101*H101,2)</f>
        <v>0</v>
      </c>
      <c r="K101" s="155" t="s">
        <v>133</v>
      </c>
      <c r="L101" s="36"/>
      <c r="M101" s="159" t="s">
        <v>5</v>
      </c>
      <c r="N101" s="160" t="s">
        <v>43</v>
      </c>
      <c r="O101" s="161">
        <v>3.827</v>
      </c>
      <c r="P101" s="161">
        <f>O101*H101</f>
        <v>65.59478</v>
      </c>
      <c r="Q101" s="161">
        <v>0.76485999999999998</v>
      </c>
      <c r="R101" s="161">
        <f>Q101*H101</f>
        <v>13.109700399999999</v>
      </c>
      <c r="S101" s="161">
        <v>0</v>
      </c>
      <c r="T101" s="162">
        <f>S101*H101</f>
        <v>0</v>
      </c>
      <c r="AR101" s="22" t="s">
        <v>134</v>
      </c>
      <c r="AT101" s="22" t="s">
        <v>129</v>
      </c>
      <c r="AU101" s="22" t="s">
        <v>82</v>
      </c>
      <c r="AY101" s="22" t="s">
        <v>127</v>
      </c>
      <c r="BE101" s="163">
        <f>IF(N101="základní",J101,0)</f>
        <v>0</v>
      </c>
      <c r="BF101" s="163">
        <f>IF(N101="snížená",J101,0)</f>
        <v>0</v>
      </c>
      <c r="BG101" s="163">
        <f>IF(N101="zákl. přenesená",J101,0)</f>
        <v>0</v>
      </c>
      <c r="BH101" s="163">
        <f>IF(N101="sníž. přenesená",J101,0)</f>
        <v>0</v>
      </c>
      <c r="BI101" s="163">
        <f>IF(N101="nulová",J101,0)</f>
        <v>0</v>
      </c>
      <c r="BJ101" s="22" t="s">
        <v>80</v>
      </c>
      <c r="BK101" s="163">
        <f>ROUND(I101*H101,2)</f>
        <v>0</v>
      </c>
      <c r="BL101" s="22" t="s">
        <v>134</v>
      </c>
      <c r="BM101" s="22" t="s">
        <v>162</v>
      </c>
    </row>
    <row r="102" spans="2:65" s="1" customFormat="1" ht="22.5" customHeight="1">
      <c r="B102" s="152"/>
      <c r="C102" s="153" t="s">
        <v>163</v>
      </c>
      <c r="D102" s="153" t="s">
        <v>129</v>
      </c>
      <c r="E102" s="154" t="s">
        <v>164</v>
      </c>
      <c r="F102" s="155" t="s">
        <v>165</v>
      </c>
      <c r="G102" s="156" t="s">
        <v>166</v>
      </c>
      <c r="H102" s="157">
        <v>1</v>
      </c>
      <c r="I102" s="326"/>
      <c r="J102" s="158">
        <f>ROUND(I102*H102,2)</f>
        <v>0</v>
      </c>
      <c r="K102" s="155" t="s">
        <v>5</v>
      </c>
      <c r="L102" s="36"/>
      <c r="M102" s="159" t="s">
        <v>5</v>
      </c>
      <c r="N102" s="160" t="s">
        <v>43</v>
      </c>
      <c r="O102" s="161">
        <v>0</v>
      </c>
      <c r="P102" s="161">
        <f>O102*H102</f>
        <v>0</v>
      </c>
      <c r="Q102" s="161">
        <v>0</v>
      </c>
      <c r="R102" s="161">
        <f>Q102*H102</f>
        <v>0</v>
      </c>
      <c r="S102" s="161">
        <v>0</v>
      </c>
      <c r="T102" s="162">
        <f>S102*H102</f>
        <v>0</v>
      </c>
      <c r="AR102" s="22" t="s">
        <v>134</v>
      </c>
      <c r="AT102" s="22" t="s">
        <v>129</v>
      </c>
      <c r="AU102" s="22" t="s">
        <v>82</v>
      </c>
      <c r="AY102" s="22" t="s">
        <v>127</v>
      </c>
      <c r="BE102" s="163">
        <f>IF(N102="základní",J102,0)</f>
        <v>0</v>
      </c>
      <c r="BF102" s="163">
        <f>IF(N102="snížená",J102,0)</f>
        <v>0</v>
      </c>
      <c r="BG102" s="163">
        <f>IF(N102="zákl. přenesená",J102,0)</f>
        <v>0</v>
      </c>
      <c r="BH102" s="163">
        <f>IF(N102="sníž. přenesená",J102,0)</f>
        <v>0</v>
      </c>
      <c r="BI102" s="163">
        <f>IF(N102="nulová",J102,0)</f>
        <v>0</v>
      </c>
      <c r="BJ102" s="22" t="s">
        <v>80</v>
      </c>
      <c r="BK102" s="163">
        <f>ROUND(I102*H102,2)</f>
        <v>0</v>
      </c>
      <c r="BL102" s="22" t="s">
        <v>134</v>
      </c>
      <c r="BM102" s="22" t="s">
        <v>167</v>
      </c>
    </row>
    <row r="103" spans="2:65" s="10" customFormat="1" ht="29.85" customHeight="1">
      <c r="B103" s="139"/>
      <c r="D103" s="149" t="s">
        <v>71</v>
      </c>
      <c r="E103" s="150" t="s">
        <v>168</v>
      </c>
      <c r="F103" s="150" t="s">
        <v>169</v>
      </c>
      <c r="J103" s="151">
        <f>BK103</f>
        <v>0</v>
      </c>
      <c r="L103" s="139"/>
      <c r="M103" s="143"/>
      <c r="N103" s="144"/>
      <c r="O103" s="144"/>
      <c r="P103" s="145">
        <f>SUM(P104:P114)</f>
        <v>199.96250500000005</v>
      </c>
      <c r="Q103" s="144"/>
      <c r="R103" s="145">
        <f>SUM(R104:R114)</f>
        <v>153.87041719999999</v>
      </c>
      <c r="S103" s="144"/>
      <c r="T103" s="146">
        <f>SUM(T104:T114)</f>
        <v>0</v>
      </c>
      <c r="AR103" s="140" t="s">
        <v>80</v>
      </c>
      <c r="AT103" s="147" t="s">
        <v>71</v>
      </c>
      <c r="AU103" s="147" t="s">
        <v>80</v>
      </c>
      <c r="AY103" s="140" t="s">
        <v>127</v>
      </c>
      <c r="BK103" s="148">
        <f>SUM(BK104:BK114)</f>
        <v>0</v>
      </c>
    </row>
    <row r="104" spans="2:65" s="1" customFormat="1" ht="31.5" customHeight="1">
      <c r="B104" s="152"/>
      <c r="C104" s="153" t="s">
        <v>170</v>
      </c>
      <c r="D104" s="153" t="s">
        <v>129</v>
      </c>
      <c r="E104" s="154" t="s">
        <v>171</v>
      </c>
      <c r="F104" s="155" t="s">
        <v>172</v>
      </c>
      <c r="G104" s="156" t="s">
        <v>132</v>
      </c>
      <c r="H104" s="157">
        <v>64.495000000000005</v>
      </c>
      <c r="I104" s="326"/>
      <c r="J104" s="158">
        <f>ROUND(I104*H104,2)</f>
        <v>0</v>
      </c>
      <c r="K104" s="155" t="s">
        <v>133</v>
      </c>
      <c r="L104" s="36"/>
      <c r="M104" s="159" t="s">
        <v>5</v>
      </c>
      <c r="N104" s="160" t="s">
        <v>43</v>
      </c>
      <c r="O104" s="161">
        <v>2.58</v>
      </c>
      <c r="P104" s="161">
        <f>O104*H104</f>
        <v>166.39710000000002</v>
      </c>
      <c r="Q104" s="161">
        <v>2.2563399999999998</v>
      </c>
      <c r="R104" s="161">
        <f>Q104*H104</f>
        <v>145.52264829999999</v>
      </c>
      <c r="S104" s="161">
        <v>0</v>
      </c>
      <c r="T104" s="162">
        <f>S104*H104</f>
        <v>0</v>
      </c>
      <c r="AR104" s="22" t="s">
        <v>134</v>
      </c>
      <c r="AT104" s="22" t="s">
        <v>129</v>
      </c>
      <c r="AU104" s="22" t="s">
        <v>82</v>
      </c>
      <c r="AY104" s="22" t="s">
        <v>127</v>
      </c>
      <c r="BE104" s="163">
        <f>IF(N104="základní",J104,0)</f>
        <v>0</v>
      </c>
      <c r="BF104" s="163">
        <f>IF(N104="snížená",J104,0)</f>
        <v>0</v>
      </c>
      <c r="BG104" s="163">
        <f>IF(N104="zákl. přenesená",J104,0)</f>
        <v>0</v>
      </c>
      <c r="BH104" s="163">
        <f>IF(N104="sníž. přenesená",J104,0)</f>
        <v>0</v>
      </c>
      <c r="BI104" s="163">
        <f>IF(N104="nulová",J104,0)</f>
        <v>0</v>
      </c>
      <c r="BJ104" s="22" t="s">
        <v>80</v>
      </c>
      <c r="BK104" s="163">
        <f>ROUND(I104*H104,2)</f>
        <v>0</v>
      </c>
      <c r="BL104" s="22" t="s">
        <v>134</v>
      </c>
      <c r="BM104" s="22" t="s">
        <v>173</v>
      </c>
    </row>
    <row r="105" spans="2:65" s="12" customFormat="1">
      <c r="B105" s="173"/>
      <c r="D105" s="174" t="s">
        <v>136</v>
      </c>
      <c r="E105" s="175" t="s">
        <v>5</v>
      </c>
      <c r="F105" s="176" t="s">
        <v>174</v>
      </c>
      <c r="H105" s="177" t="s">
        <v>5</v>
      </c>
      <c r="L105" s="173"/>
      <c r="M105" s="178"/>
      <c r="N105" s="179"/>
      <c r="O105" s="179"/>
      <c r="P105" s="179"/>
      <c r="Q105" s="179"/>
      <c r="R105" s="179"/>
      <c r="S105" s="179"/>
      <c r="T105" s="180"/>
      <c r="AT105" s="177" t="s">
        <v>136</v>
      </c>
      <c r="AU105" s="177" t="s">
        <v>82</v>
      </c>
      <c r="AV105" s="12" t="s">
        <v>80</v>
      </c>
      <c r="AW105" s="12" t="s">
        <v>35</v>
      </c>
      <c r="AX105" s="12" t="s">
        <v>72</v>
      </c>
      <c r="AY105" s="177" t="s">
        <v>127</v>
      </c>
    </row>
    <row r="106" spans="2:65" s="11" customFormat="1">
      <c r="B106" s="164"/>
      <c r="D106" s="165" t="s">
        <v>136</v>
      </c>
      <c r="E106" s="166" t="s">
        <v>5</v>
      </c>
      <c r="F106" s="167" t="s">
        <v>175</v>
      </c>
      <c r="H106" s="168">
        <v>64.495000000000005</v>
      </c>
      <c r="L106" s="164"/>
      <c r="M106" s="169"/>
      <c r="N106" s="170"/>
      <c r="O106" s="170"/>
      <c r="P106" s="170"/>
      <c r="Q106" s="170"/>
      <c r="R106" s="170"/>
      <c r="S106" s="170"/>
      <c r="T106" s="171"/>
      <c r="AT106" s="172" t="s">
        <v>136</v>
      </c>
      <c r="AU106" s="172" t="s">
        <v>82</v>
      </c>
      <c r="AV106" s="11" t="s">
        <v>82</v>
      </c>
      <c r="AW106" s="11" t="s">
        <v>35</v>
      </c>
      <c r="AX106" s="11" t="s">
        <v>72</v>
      </c>
      <c r="AY106" s="172" t="s">
        <v>127</v>
      </c>
    </row>
    <row r="107" spans="2:65" s="1" customFormat="1" ht="31.5" customHeight="1">
      <c r="B107" s="152"/>
      <c r="C107" s="153" t="s">
        <v>148</v>
      </c>
      <c r="D107" s="153" t="s">
        <v>129</v>
      </c>
      <c r="E107" s="154" t="s">
        <v>176</v>
      </c>
      <c r="F107" s="155" t="s">
        <v>177</v>
      </c>
      <c r="G107" s="156" t="s">
        <v>132</v>
      </c>
      <c r="H107" s="157">
        <v>64.495000000000005</v>
      </c>
      <c r="I107" s="326"/>
      <c r="J107" s="158">
        <f>ROUND(I107*H107,2)</f>
        <v>0</v>
      </c>
      <c r="K107" s="155" t="s">
        <v>133</v>
      </c>
      <c r="L107" s="36"/>
      <c r="M107" s="159" t="s">
        <v>5</v>
      </c>
      <c r="N107" s="160" t="s">
        <v>43</v>
      </c>
      <c r="O107" s="161">
        <v>7.4999999999999997E-2</v>
      </c>
      <c r="P107" s="161">
        <f>O107*H107</f>
        <v>4.8371250000000003</v>
      </c>
      <c r="Q107" s="161">
        <v>3.0300000000000001E-2</v>
      </c>
      <c r="R107" s="161">
        <f>Q107*H107</f>
        <v>1.9541985000000002</v>
      </c>
      <c r="S107" s="161">
        <v>0</v>
      </c>
      <c r="T107" s="162">
        <f>S107*H107</f>
        <v>0</v>
      </c>
      <c r="AR107" s="22" t="s">
        <v>134</v>
      </c>
      <c r="AT107" s="22" t="s">
        <v>129</v>
      </c>
      <c r="AU107" s="22" t="s">
        <v>82</v>
      </c>
      <c r="AY107" s="22" t="s">
        <v>127</v>
      </c>
      <c r="BE107" s="163">
        <f>IF(N107="základní",J107,0)</f>
        <v>0</v>
      </c>
      <c r="BF107" s="163">
        <f>IF(N107="snížená",J107,0)</f>
        <v>0</v>
      </c>
      <c r="BG107" s="163">
        <f>IF(N107="zákl. přenesená",J107,0)</f>
        <v>0</v>
      </c>
      <c r="BH107" s="163">
        <f>IF(N107="sníž. přenesená",J107,0)</f>
        <v>0</v>
      </c>
      <c r="BI107" s="163">
        <f>IF(N107="nulová",J107,0)</f>
        <v>0</v>
      </c>
      <c r="BJ107" s="22" t="s">
        <v>80</v>
      </c>
      <c r="BK107" s="163">
        <f>ROUND(I107*H107,2)</f>
        <v>0</v>
      </c>
      <c r="BL107" s="22" t="s">
        <v>134</v>
      </c>
      <c r="BM107" s="22" t="s">
        <v>178</v>
      </c>
    </row>
    <row r="108" spans="2:65" s="1" customFormat="1" ht="31.5" customHeight="1">
      <c r="B108" s="152"/>
      <c r="C108" s="153" t="s">
        <v>179</v>
      </c>
      <c r="D108" s="153" t="s">
        <v>129</v>
      </c>
      <c r="E108" s="154" t="s">
        <v>180</v>
      </c>
      <c r="F108" s="155" t="s">
        <v>181</v>
      </c>
      <c r="G108" s="156" t="s">
        <v>132</v>
      </c>
      <c r="H108" s="157">
        <v>2.36</v>
      </c>
      <c r="I108" s="326"/>
      <c r="J108" s="158">
        <f>ROUND(I108*H108,2)</f>
        <v>0</v>
      </c>
      <c r="K108" s="155" t="s">
        <v>133</v>
      </c>
      <c r="L108" s="36"/>
      <c r="M108" s="159" t="s">
        <v>5</v>
      </c>
      <c r="N108" s="160" t="s">
        <v>43</v>
      </c>
      <c r="O108" s="161">
        <v>3.2130000000000001</v>
      </c>
      <c r="P108" s="161">
        <f>O108*H108</f>
        <v>7.5826799999999999</v>
      </c>
      <c r="Q108" s="161">
        <v>2.2563399999999998</v>
      </c>
      <c r="R108" s="161">
        <f>Q108*H108</f>
        <v>5.3249623999999995</v>
      </c>
      <c r="S108" s="161">
        <v>0</v>
      </c>
      <c r="T108" s="162">
        <f>S108*H108</f>
        <v>0</v>
      </c>
      <c r="AR108" s="22" t="s">
        <v>134</v>
      </c>
      <c r="AT108" s="22" t="s">
        <v>129</v>
      </c>
      <c r="AU108" s="22" t="s">
        <v>82</v>
      </c>
      <c r="AY108" s="22" t="s">
        <v>127</v>
      </c>
      <c r="BE108" s="163">
        <f>IF(N108="základní",J108,0)</f>
        <v>0</v>
      </c>
      <c r="BF108" s="163">
        <f>IF(N108="snížená",J108,0)</f>
        <v>0</v>
      </c>
      <c r="BG108" s="163">
        <f>IF(N108="zákl. přenesená",J108,0)</f>
        <v>0</v>
      </c>
      <c r="BH108" s="163">
        <f>IF(N108="sníž. přenesená",J108,0)</f>
        <v>0</v>
      </c>
      <c r="BI108" s="163">
        <f>IF(N108="nulová",J108,0)</f>
        <v>0</v>
      </c>
      <c r="BJ108" s="22" t="s">
        <v>80</v>
      </c>
      <c r="BK108" s="163">
        <f>ROUND(I108*H108,2)</f>
        <v>0</v>
      </c>
      <c r="BL108" s="22" t="s">
        <v>134</v>
      </c>
      <c r="BM108" s="22" t="s">
        <v>182</v>
      </c>
    </row>
    <row r="109" spans="2:65" s="12" customFormat="1">
      <c r="B109" s="173"/>
      <c r="D109" s="174" t="s">
        <v>136</v>
      </c>
      <c r="E109" s="175" t="s">
        <v>5</v>
      </c>
      <c r="F109" s="176" t="s">
        <v>183</v>
      </c>
      <c r="H109" s="177" t="s">
        <v>5</v>
      </c>
      <c r="L109" s="173"/>
      <c r="M109" s="178"/>
      <c r="N109" s="179"/>
      <c r="O109" s="179"/>
      <c r="P109" s="179"/>
      <c r="Q109" s="179"/>
      <c r="R109" s="179"/>
      <c r="S109" s="179"/>
      <c r="T109" s="180"/>
      <c r="AT109" s="177" t="s">
        <v>136</v>
      </c>
      <c r="AU109" s="177" t="s">
        <v>82</v>
      </c>
      <c r="AV109" s="12" t="s">
        <v>80</v>
      </c>
      <c r="AW109" s="12" t="s">
        <v>35</v>
      </c>
      <c r="AX109" s="12" t="s">
        <v>72</v>
      </c>
      <c r="AY109" s="177" t="s">
        <v>127</v>
      </c>
    </row>
    <row r="110" spans="2:65" s="11" customFormat="1">
      <c r="B110" s="164"/>
      <c r="D110" s="165" t="s">
        <v>136</v>
      </c>
      <c r="E110" s="166" t="s">
        <v>5</v>
      </c>
      <c r="F110" s="167" t="s">
        <v>184</v>
      </c>
      <c r="H110" s="168">
        <v>2.36</v>
      </c>
      <c r="L110" s="164"/>
      <c r="M110" s="169"/>
      <c r="N110" s="170"/>
      <c r="O110" s="170"/>
      <c r="P110" s="170"/>
      <c r="Q110" s="170"/>
      <c r="R110" s="170"/>
      <c r="S110" s="170"/>
      <c r="T110" s="171"/>
      <c r="AT110" s="172" t="s">
        <v>136</v>
      </c>
      <c r="AU110" s="172" t="s">
        <v>82</v>
      </c>
      <c r="AV110" s="11" t="s">
        <v>82</v>
      </c>
      <c r="AW110" s="11" t="s">
        <v>35</v>
      </c>
      <c r="AX110" s="11" t="s">
        <v>72</v>
      </c>
      <c r="AY110" s="172" t="s">
        <v>127</v>
      </c>
    </row>
    <row r="111" spans="2:65" s="1" customFormat="1" ht="22.5" customHeight="1">
      <c r="B111" s="152"/>
      <c r="C111" s="153" t="s">
        <v>185</v>
      </c>
      <c r="D111" s="153" t="s">
        <v>129</v>
      </c>
      <c r="E111" s="154" t="s">
        <v>186</v>
      </c>
      <c r="F111" s="155" t="s">
        <v>187</v>
      </c>
      <c r="G111" s="156" t="s">
        <v>154</v>
      </c>
      <c r="H111" s="157">
        <v>47.2</v>
      </c>
      <c r="I111" s="326"/>
      <c r="J111" s="158">
        <f>ROUND(I111*H111,2)</f>
        <v>0</v>
      </c>
      <c r="K111" s="155" t="s">
        <v>133</v>
      </c>
      <c r="L111" s="36"/>
      <c r="M111" s="159" t="s">
        <v>5</v>
      </c>
      <c r="N111" s="160" t="s">
        <v>43</v>
      </c>
      <c r="O111" s="161">
        <v>0.33500000000000002</v>
      </c>
      <c r="P111" s="161">
        <f>O111*H111</f>
        <v>15.812000000000001</v>
      </c>
      <c r="Q111" s="161">
        <v>2.2339999999999999E-2</v>
      </c>
      <c r="R111" s="161">
        <f>Q111*H111</f>
        <v>1.0544480000000001</v>
      </c>
      <c r="S111" s="161">
        <v>0</v>
      </c>
      <c r="T111" s="162">
        <f>S111*H111</f>
        <v>0</v>
      </c>
      <c r="AR111" s="22" t="s">
        <v>134</v>
      </c>
      <c r="AT111" s="22" t="s">
        <v>129</v>
      </c>
      <c r="AU111" s="22" t="s">
        <v>82</v>
      </c>
      <c r="AY111" s="22" t="s">
        <v>127</v>
      </c>
      <c r="BE111" s="163">
        <f>IF(N111="základní",J111,0)</f>
        <v>0</v>
      </c>
      <c r="BF111" s="163">
        <f>IF(N111="snížená",J111,0)</f>
        <v>0</v>
      </c>
      <c r="BG111" s="163">
        <f>IF(N111="zákl. přenesená",J111,0)</f>
        <v>0</v>
      </c>
      <c r="BH111" s="163">
        <f>IF(N111="sníž. přenesená",J111,0)</f>
        <v>0</v>
      </c>
      <c r="BI111" s="163">
        <f>IF(N111="nulová",J111,0)</f>
        <v>0</v>
      </c>
      <c r="BJ111" s="22" t="s">
        <v>80</v>
      </c>
      <c r="BK111" s="163">
        <f>ROUND(I111*H111,2)</f>
        <v>0</v>
      </c>
      <c r="BL111" s="22" t="s">
        <v>134</v>
      </c>
      <c r="BM111" s="22" t="s">
        <v>188</v>
      </c>
    </row>
    <row r="112" spans="2:65" s="12" customFormat="1">
      <c r="B112" s="173"/>
      <c r="D112" s="174" t="s">
        <v>136</v>
      </c>
      <c r="E112" s="175" t="s">
        <v>5</v>
      </c>
      <c r="F112" s="176" t="s">
        <v>189</v>
      </c>
      <c r="H112" s="177" t="s">
        <v>5</v>
      </c>
      <c r="L112" s="173"/>
      <c r="M112" s="178"/>
      <c r="N112" s="179"/>
      <c r="O112" s="179"/>
      <c r="P112" s="179"/>
      <c r="Q112" s="179"/>
      <c r="R112" s="179"/>
      <c r="S112" s="179"/>
      <c r="T112" s="180"/>
      <c r="AT112" s="177" t="s">
        <v>136</v>
      </c>
      <c r="AU112" s="177" t="s">
        <v>82</v>
      </c>
      <c r="AV112" s="12" t="s">
        <v>80</v>
      </c>
      <c r="AW112" s="12" t="s">
        <v>35</v>
      </c>
      <c r="AX112" s="12" t="s">
        <v>72</v>
      </c>
      <c r="AY112" s="177" t="s">
        <v>127</v>
      </c>
    </row>
    <row r="113" spans="2:65" s="11" customFormat="1">
      <c r="B113" s="164"/>
      <c r="D113" s="165" t="s">
        <v>136</v>
      </c>
      <c r="E113" s="166" t="s">
        <v>5</v>
      </c>
      <c r="F113" s="167" t="s">
        <v>190</v>
      </c>
      <c r="H113" s="168">
        <v>47.2</v>
      </c>
      <c r="L113" s="164"/>
      <c r="M113" s="169"/>
      <c r="N113" s="170"/>
      <c r="O113" s="170"/>
      <c r="P113" s="170"/>
      <c r="Q113" s="170"/>
      <c r="R113" s="170"/>
      <c r="S113" s="170"/>
      <c r="T113" s="171"/>
      <c r="AT113" s="172" t="s">
        <v>136</v>
      </c>
      <c r="AU113" s="172" t="s">
        <v>82</v>
      </c>
      <c r="AV113" s="11" t="s">
        <v>82</v>
      </c>
      <c r="AW113" s="11" t="s">
        <v>35</v>
      </c>
      <c r="AX113" s="11" t="s">
        <v>72</v>
      </c>
      <c r="AY113" s="172" t="s">
        <v>127</v>
      </c>
    </row>
    <row r="114" spans="2:65" s="1" customFormat="1" ht="22.5" customHeight="1">
      <c r="B114" s="152"/>
      <c r="C114" s="153" t="s">
        <v>191</v>
      </c>
      <c r="D114" s="153" t="s">
        <v>129</v>
      </c>
      <c r="E114" s="154" t="s">
        <v>192</v>
      </c>
      <c r="F114" s="155" t="s">
        <v>193</v>
      </c>
      <c r="G114" s="156" t="s">
        <v>154</v>
      </c>
      <c r="H114" s="157">
        <v>47.2</v>
      </c>
      <c r="I114" s="326"/>
      <c r="J114" s="158">
        <f>ROUND(I114*H114,2)</f>
        <v>0</v>
      </c>
      <c r="K114" s="155" t="s">
        <v>133</v>
      </c>
      <c r="L114" s="36"/>
      <c r="M114" s="159" t="s">
        <v>5</v>
      </c>
      <c r="N114" s="160" t="s">
        <v>43</v>
      </c>
      <c r="O114" s="161">
        <v>0.113</v>
      </c>
      <c r="P114" s="161">
        <f>O114*H114</f>
        <v>5.3336000000000006</v>
      </c>
      <c r="Q114" s="161">
        <v>2.9999999999999997E-4</v>
      </c>
      <c r="R114" s="161">
        <f>Q114*H114</f>
        <v>1.4159999999999999E-2</v>
      </c>
      <c r="S114" s="161">
        <v>0</v>
      </c>
      <c r="T114" s="162">
        <f>S114*H114</f>
        <v>0</v>
      </c>
      <c r="AR114" s="22" t="s">
        <v>134</v>
      </c>
      <c r="AT114" s="22" t="s">
        <v>129</v>
      </c>
      <c r="AU114" s="22" t="s">
        <v>82</v>
      </c>
      <c r="AY114" s="22" t="s">
        <v>127</v>
      </c>
      <c r="BE114" s="163">
        <f>IF(N114="základní",J114,0)</f>
        <v>0</v>
      </c>
      <c r="BF114" s="163">
        <f>IF(N114="snížená",J114,0)</f>
        <v>0</v>
      </c>
      <c r="BG114" s="163">
        <f>IF(N114="zákl. přenesená",J114,0)</f>
        <v>0</v>
      </c>
      <c r="BH114" s="163">
        <f>IF(N114="sníž. přenesená",J114,0)</f>
        <v>0</v>
      </c>
      <c r="BI114" s="163">
        <f>IF(N114="nulová",J114,0)</f>
        <v>0</v>
      </c>
      <c r="BJ114" s="22" t="s">
        <v>80</v>
      </c>
      <c r="BK114" s="163">
        <f>ROUND(I114*H114,2)</f>
        <v>0</v>
      </c>
      <c r="BL114" s="22" t="s">
        <v>134</v>
      </c>
      <c r="BM114" s="22" t="s">
        <v>194</v>
      </c>
    </row>
    <row r="115" spans="2:65" s="10" customFormat="1" ht="29.85" customHeight="1">
      <c r="B115" s="139"/>
      <c r="D115" s="149" t="s">
        <v>71</v>
      </c>
      <c r="E115" s="150" t="s">
        <v>195</v>
      </c>
      <c r="F115" s="150" t="s">
        <v>196</v>
      </c>
      <c r="J115" s="151">
        <f>BK115</f>
        <v>0</v>
      </c>
      <c r="L115" s="139"/>
      <c r="M115" s="143"/>
      <c r="N115" s="144"/>
      <c r="O115" s="144"/>
      <c r="P115" s="145">
        <f>SUM(P116:P125)</f>
        <v>54.124960000000002</v>
      </c>
      <c r="Q115" s="144"/>
      <c r="R115" s="145">
        <f>SUM(R116:R125)</f>
        <v>1.0508835400000001</v>
      </c>
      <c r="S115" s="144"/>
      <c r="T115" s="146">
        <f>SUM(T116:T125)</f>
        <v>0</v>
      </c>
      <c r="AR115" s="140" t="s">
        <v>80</v>
      </c>
      <c r="AT115" s="147" t="s">
        <v>71</v>
      </c>
      <c r="AU115" s="147" t="s">
        <v>80</v>
      </c>
      <c r="AY115" s="140" t="s">
        <v>127</v>
      </c>
      <c r="BK115" s="148">
        <f>SUM(BK116:BK125)</f>
        <v>0</v>
      </c>
    </row>
    <row r="116" spans="2:65" s="1" customFormat="1" ht="22.5" customHeight="1">
      <c r="B116" s="152"/>
      <c r="C116" s="153" t="s">
        <v>197</v>
      </c>
      <c r="D116" s="153" t="s">
        <v>129</v>
      </c>
      <c r="E116" s="154" t="s">
        <v>198</v>
      </c>
      <c r="F116" s="155" t="s">
        <v>199</v>
      </c>
      <c r="G116" s="156" t="s">
        <v>166</v>
      </c>
      <c r="H116" s="157">
        <v>2</v>
      </c>
      <c r="I116" s="326"/>
      <c r="J116" s="158">
        <f>ROUND(I116*H116,2)</f>
        <v>0</v>
      </c>
      <c r="K116" s="155" t="s">
        <v>133</v>
      </c>
      <c r="L116" s="36"/>
      <c r="M116" s="159" t="s">
        <v>5</v>
      </c>
      <c r="N116" s="160" t="s">
        <v>43</v>
      </c>
      <c r="O116" s="161">
        <v>0.81200000000000006</v>
      </c>
      <c r="P116" s="161">
        <f>O116*H116</f>
        <v>1.6240000000000001</v>
      </c>
      <c r="Q116" s="161">
        <v>4.6800000000000001E-3</v>
      </c>
      <c r="R116" s="161">
        <f>Q116*H116</f>
        <v>9.3600000000000003E-3</v>
      </c>
      <c r="S116" s="161">
        <v>0</v>
      </c>
      <c r="T116" s="162">
        <f>S116*H116</f>
        <v>0</v>
      </c>
      <c r="AR116" s="22" t="s">
        <v>134</v>
      </c>
      <c r="AT116" s="22" t="s">
        <v>129</v>
      </c>
      <c r="AU116" s="22" t="s">
        <v>82</v>
      </c>
      <c r="AY116" s="22" t="s">
        <v>127</v>
      </c>
      <c r="BE116" s="163">
        <f>IF(N116="základní",J116,0)</f>
        <v>0</v>
      </c>
      <c r="BF116" s="163">
        <f>IF(N116="snížená",J116,0)</f>
        <v>0</v>
      </c>
      <c r="BG116" s="163">
        <f>IF(N116="zákl. přenesená",J116,0)</f>
        <v>0</v>
      </c>
      <c r="BH116" s="163">
        <f>IF(N116="sníž. přenesená",J116,0)</f>
        <v>0</v>
      </c>
      <c r="BI116" s="163">
        <f>IF(N116="nulová",J116,0)</f>
        <v>0</v>
      </c>
      <c r="BJ116" s="22" t="s">
        <v>80</v>
      </c>
      <c r="BK116" s="163">
        <f>ROUND(I116*H116,2)</f>
        <v>0</v>
      </c>
      <c r="BL116" s="22" t="s">
        <v>134</v>
      </c>
      <c r="BM116" s="22" t="s">
        <v>200</v>
      </c>
    </row>
    <row r="117" spans="2:65" s="1" customFormat="1" ht="22.5" customHeight="1">
      <c r="B117" s="152"/>
      <c r="C117" s="181" t="s">
        <v>201</v>
      </c>
      <c r="D117" s="181" t="s">
        <v>144</v>
      </c>
      <c r="E117" s="182" t="s">
        <v>202</v>
      </c>
      <c r="F117" s="183" t="s">
        <v>203</v>
      </c>
      <c r="G117" s="184" t="s">
        <v>166</v>
      </c>
      <c r="H117" s="185">
        <v>1</v>
      </c>
      <c r="I117" s="327"/>
      <c r="J117" s="186">
        <f>ROUND(I117*H117,2)</f>
        <v>0</v>
      </c>
      <c r="K117" s="183" t="s">
        <v>133</v>
      </c>
      <c r="L117" s="187"/>
      <c r="M117" s="188" t="s">
        <v>5</v>
      </c>
      <c r="N117" s="189" t="s">
        <v>43</v>
      </c>
      <c r="O117" s="161">
        <v>0</v>
      </c>
      <c r="P117" s="161">
        <f>O117*H117</f>
        <v>0</v>
      </c>
      <c r="Q117" s="161">
        <v>2.5000000000000001E-2</v>
      </c>
      <c r="R117" s="161">
        <f>Q117*H117</f>
        <v>2.5000000000000001E-2</v>
      </c>
      <c r="S117" s="161">
        <v>0</v>
      </c>
      <c r="T117" s="162">
        <f>S117*H117</f>
        <v>0</v>
      </c>
      <c r="AR117" s="22" t="s">
        <v>148</v>
      </c>
      <c r="AT117" s="22" t="s">
        <v>144</v>
      </c>
      <c r="AU117" s="22" t="s">
        <v>82</v>
      </c>
      <c r="AY117" s="22" t="s">
        <v>127</v>
      </c>
      <c r="BE117" s="163">
        <f>IF(N117="základní",J117,0)</f>
        <v>0</v>
      </c>
      <c r="BF117" s="163">
        <f>IF(N117="snížená",J117,0)</f>
        <v>0</v>
      </c>
      <c r="BG117" s="163">
        <f>IF(N117="zákl. přenesená",J117,0)</f>
        <v>0</v>
      </c>
      <c r="BH117" s="163">
        <f>IF(N117="sníž. přenesená",J117,0)</f>
        <v>0</v>
      </c>
      <c r="BI117" s="163">
        <f>IF(N117="nulová",J117,0)</f>
        <v>0</v>
      </c>
      <c r="BJ117" s="22" t="s">
        <v>80</v>
      </c>
      <c r="BK117" s="163">
        <f>ROUND(I117*H117,2)</f>
        <v>0</v>
      </c>
      <c r="BL117" s="22" t="s">
        <v>134</v>
      </c>
      <c r="BM117" s="22" t="s">
        <v>204</v>
      </c>
    </row>
    <row r="118" spans="2:65" s="1" customFormat="1" ht="22.5" customHeight="1">
      <c r="B118" s="152"/>
      <c r="C118" s="181" t="s">
        <v>205</v>
      </c>
      <c r="D118" s="181" t="s">
        <v>144</v>
      </c>
      <c r="E118" s="182" t="s">
        <v>206</v>
      </c>
      <c r="F118" s="183" t="s">
        <v>207</v>
      </c>
      <c r="G118" s="184" t="s">
        <v>166</v>
      </c>
      <c r="H118" s="185">
        <v>1</v>
      </c>
      <c r="I118" s="327"/>
      <c r="J118" s="186">
        <f>ROUND(I118*H118,2)</f>
        <v>0</v>
      </c>
      <c r="K118" s="183" t="s">
        <v>133</v>
      </c>
      <c r="L118" s="187"/>
      <c r="M118" s="188" t="s">
        <v>5</v>
      </c>
      <c r="N118" s="189" t="s">
        <v>43</v>
      </c>
      <c r="O118" s="161">
        <v>0</v>
      </c>
      <c r="P118" s="161">
        <f>O118*H118</f>
        <v>0</v>
      </c>
      <c r="Q118" s="161">
        <v>0.03</v>
      </c>
      <c r="R118" s="161">
        <f>Q118*H118</f>
        <v>0.03</v>
      </c>
      <c r="S118" s="161">
        <v>0</v>
      </c>
      <c r="T118" s="162">
        <f>S118*H118</f>
        <v>0</v>
      </c>
      <c r="AR118" s="22" t="s">
        <v>148</v>
      </c>
      <c r="AT118" s="22" t="s">
        <v>144</v>
      </c>
      <c r="AU118" s="22" t="s">
        <v>82</v>
      </c>
      <c r="AY118" s="22" t="s">
        <v>127</v>
      </c>
      <c r="BE118" s="163">
        <f>IF(N118="základní",J118,0)</f>
        <v>0</v>
      </c>
      <c r="BF118" s="163">
        <f>IF(N118="snížená",J118,0)</f>
        <v>0</v>
      </c>
      <c r="BG118" s="163">
        <f>IF(N118="zákl. přenesená",J118,0)</f>
        <v>0</v>
      </c>
      <c r="BH118" s="163">
        <f>IF(N118="sníž. přenesená",J118,0)</f>
        <v>0</v>
      </c>
      <c r="BI118" s="163">
        <f>IF(N118="nulová",J118,0)</f>
        <v>0</v>
      </c>
      <c r="BJ118" s="22" t="s">
        <v>80</v>
      </c>
      <c r="BK118" s="163">
        <f>ROUND(I118*H118,2)</f>
        <v>0</v>
      </c>
      <c r="BL118" s="22" t="s">
        <v>134</v>
      </c>
      <c r="BM118" s="22" t="s">
        <v>208</v>
      </c>
    </row>
    <row r="119" spans="2:65" s="1" customFormat="1" ht="31.5" customHeight="1">
      <c r="B119" s="152"/>
      <c r="C119" s="153" t="s">
        <v>11</v>
      </c>
      <c r="D119" s="153" t="s">
        <v>129</v>
      </c>
      <c r="E119" s="154" t="s">
        <v>209</v>
      </c>
      <c r="F119" s="155" t="s">
        <v>210</v>
      </c>
      <c r="G119" s="156" t="s">
        <v>166</v>
      </c>
      <c r="H119" s="157">
        <v>2</v>
      </c>
      <c r="I119" s="326"/>
      <c r="J119" s="158">
        <f>ROUND(I119*H119,2)</f>
        <v>0</v>
      </c>
      <c r="K119" s="155" t="s">
        <v>133</v>
      </c>
      <c r="L119" s="36"/>
      <c r="M119" s="159" t="s">
        <v>5</v>
      </c>
      <c r="N119" s="160" t="s">
        <v>43</v>
      </c>
      <c r="O119" s="161">
        <v>0.88500000000000001</v>
      </c>
      <c r="P119" s="161">
        <f>O119*H119</f>
        <v>1.77</v>
      </c>
      <c r="Q119" s="161">
        <v>8.8319999999999996E-2</v>
      </c>
      <c r="R119" s="161">
        <f>Q119*H119</f>
        <v>0.17663999999999999</v>
      </c>
      <c r="S119" s="161">
        <v>0</v>
      </c>
      <c r="T119" s="162">
        <f>S119*H119</f>
        <v>0</v>
      </c>
      <c r="AR119" s="22" t="s">
        <v>134</v>
      </c>
      <c r="AT119" s="22" t="s">
        <v>129</v>
      </c>
      <c r="AU119" s="22" t="s">
        <v>82</v>
      </c>
      <c r="AY119" s="22" t="s">
        <v>127</v>
      </c>
      <c r="BE119" s="163">
        <f>IF(N119="základní",J119,0)</f>
        <v>0</v>
      </c>
      <c r="BF119" s="163">
        <f>IF(N119="snížená",J119,0)</f>
        <v>0</v>
      </c>
      <c r="BG119" s="163">
        <f>IF(N119="zákl. přenesená",J119,0)</f>
        <v>0</v>
      </c>
      <c r="BH119" s="163">
        <f>IF(N119="sníž. přenesená",J119,0)</f>
        <v>0</v>
      </c>
      <c r="BI119" s="163">
        <f>IF(N119="nulová",J119,0)</f>
        <v>0</v>
      </c>
      <c r="BJ119" s="22" t="s">
        <v>80</v>
      </c>
      <c r="BK119" s="163">
        <f>ROUND(I119*H119,2)</f>
        <v>0</v>
      </c>
      <c r="BL119" s="22" t="s">
        <v>134</v>
      </c>
      <c r="BM119" s="22" t="s">
        <v>211</v>
      </c>
    </row>
    <row r="120" spans="2:65" s="12" customFormat="1">
      <c r="B120" s="173"/>
      <c r="D120" s="174" t="s">
        <v>136</v>
      </c>
      <c r="E120" s="175" t="s">
        <v>5</v>
      </c>
      <c r="F120" s="176" t="s">
        <v>212</v>
      </c>
      <c r="H120" s="177" t="s">
        <v>5</v>
      </c>
      <c r="L120" s="173"/>
      <c r="M120" s="178"/>
      <c r="N120" s="179"/>
      <c r="O120" s="179"/>
      <c r="P120" s="179"/>
      <c r="Q120" s="179"/>
      <c r="R120" s="179"/>
      <c r="S120" s="179"/>
      <c r="T120" s="180"/>
      <c r="AT120" s="177" t="s">
        <v>136</v>
      </c>
      <c r="AU120" s="177" t="s">
        <v>82</v>
      </c>
      <c r="AV120" s="12" t="s">
        <v>80</v>
      </c>
      <c r="AW120" s="12" t="s">
        <v>35</v>
      </c>
      <c r="AX120" s="12" t="s">
        <v>72</v>
      </c>
      <c r="AY120" s="177" t="s">
        <v>127</v>
      </c>
    </row>
    <row r="121" spans="2:65" s="11" customFormat="1">
      <c r="B121" s="164"/>
      <c r="D121" s="165" t="s">
        <v>136</v>
      </c>
      <c r="E121" s="166" t="s">
        <v>5</v>
      </c>
      <c r="F121" s="167" t="s">
        <v>82</v>
      </c>
      <c r="H121" s="168">
        <v>2</v>
      </c>
      <c r="L121" s="164"/>
      <c r="M121" s="169"/>
      <c r="N121" s="170"/>
      <c r="O121" s="170"/>
      <c r="P121" s="170"/>
      <c r="Q121" s="170"/>
      <c r="R121" s="170"/>
      <c r="S121" s="170"/>
      <c r="T121" s="171"/>
      <c r="AT121" s="172" t="s">
        <v>136</v>
      </c>
      <c r="AU121" s="172" t="s">
        <v>82</v>
      </c>
      <c r="AV121" s="11" t="s">
        <v>82</v>
      </c>
      <c r="AW121" s="11" t="s">
        <v>35</v>
      </c>
      <c r="AX121" s="11" t="s">
        <v>72</v>
      </c>
      <c r="AY121" s="172" t="s">
        <v>127</v>
      </c>
    </row>
    <row r="122" spans="2:65" s="1" customFormat="1" ht="31.5" customHeight="1">
      <c r="B122" s="152"/>
      <c r="C122" s="153" t="s">
        <v>213</v>
      </c>
      <c r="D122" s="153" t="s">
        <v>129</v>
      </c>
      <c r="E122" s="154" t="s">
        <v>214</v>
      </c>
      <c r="F122" s="155" t="s">
        <v>215</v>
      </c>
      <c r="G122" s="156" t="s">
        <v>154</v>
      </c>
      <c r="H122" s="157">
        <v>181.18199999999999</v>
      </c>
      <c r="I122" s="326"/>
      <c r="J122" s="158">
        <f>ROUND(I122*H122,2)</f>
        <v>0</v>
      </c>
      <c r="K122" s="155" t="s">
        <v>133</v>
      </c>
      <c r="L122" s="36"/>
      <c r="M122" s="159" t="s">
        <v>5</v>
      </c>
      <c r="N122" s="160" t="s">
        <v>43</v>
      </c>
      <c r="O122" s="161">
        <v>0.28000000000000003</v>
      </c>
      <c r="P122" s="161">
        <f>O122*H122</f>
        <v>50.730960000000003</v>
      </c>
      <c r="Q122" s="161">
        <v>4.47E-3</v>
      </c>
      <c r="R122" s="161">
        <f>Q122*H122</f>
        <v>0.80988353999999996</v>
      </c>
      <c r="S122" s="161">
        <v>0</v>
      </c>
      <c r="T122" s="162">
        <f>S122*H122</f>
        <v>0</v>
      </c>
      <c r="AR122" s="22" t="s">
        <v>134</v>
      </c>
      <c r="AT122" s="22" t="s">
        <v>129</v>
      </c>
      <c r="AU122" s="22" t="s">
        <v>82</v>
      </c>
      <c r="AY122" s="22" t="s">
        <v>127</v>
      </c>
      <c r="BE122" s="163">
        <f>IF(N122="základní",J122,0)</f>
        <v>0</v>
      </c>
      <c r="BF122" s="163">
        <f>IF(N122="snížená",J122,0)</f>
        <v>0</v>
      </c>
      <c r="BG122" s="163">
        <f>IF(N122="zákl. přenesená",J122,0)</f>
        <v>0</v>
      </c>
      <c r="BH122" s="163">
        <f>IF(N122="sníž. přenesená",J122,0)</f>
        <v>0</v>
      </c>
      <c r="BI122" s="163">
        <f>IF(N122="nulová",J122,0)</f>
        <v>0</v>
      </c>
      <c r="BJ122" s="22" t="s">
        <v>80</v>
      </c>
      <c r="BK122" s="163">
        <f>ROUND(I122*H122,2)</f>
        <v>0</v>
      </c>
      <c r="BL122" s="22" t="s">
        <v>134</v>
      </c>
      <c r="BM122" s="22" t="s">
        <v>216</v>
      </c>
    </row>
    <row r="123" spans="2:65" s="11" customFormat="1">
      <c r="B123" s="164"/>
      <c r="D123" s="174" t="s">
        <v>136</v>
      </c>
      <c r="E123" s="172" t="s">
        <v>5</v>
      </c>
      <c r="F123" s="190" t="s">
        <v>217</v>
      </c>
      <c r="H123" s="191">
        <v>90.590999999999994</v>
      </c>
      <c r="L123" s="164"/>
      <c r="M123" s="169"/>
      <c r="N123" s="170"/>
      <c r="O123" s="170"/>
      <c r="P123" s="170"/>
      <c r="Q123" s="170"/>
      <c r="R123" s="170"/>
      <c r="S123" s="170"/>
      <c r="T123" s="171"/>
      <c r="AT123" s="172" t="s">
        <v>136</v>
      </c>
      <c r="AU123" s="172" t="s">
        <v>82</v>
      </c>
      <c r="AV123" s="11" t="s">
        <v>82</v>
      </c>
      <c r="AW123" s="11" t="s">
        <v>35</v>
      </c>
      <c r="AX123" s="11" t="s">
        <v>72</v>
      </c>
      <c r="AY123" s="172" t="s">
        <v>127</v>
      </c>
    </row>
    <row r="124" spans="2:65" s="11" customFormat="1">
      <c r="B124" s="164"/>
      <c r="D124" s="165" t="s">
        <v>136</v>
      </c>
      <c r="E124" s="166" t="s">
        <v>5</v>
      </c>
      <c r="F124" s="167" t="s">
        <v>218</v>
      </c>
      <c r="H124" s="168">
        <v>90.590999999999994</v>
      </c>
      <c r="L124" s="164"/>
      <c r="M124" s="169"/>
      <c r="N124" s="170"/>
      <c r="O124" s="170"/>
      <c r="P124" s="170"/>
      <c r="Q124" s="170"/>
      <c r="R124" s="170"/>
      <c r="S124" s="170"/>
      <c r="T124" s="171"/>
      <c r="AT124" s="172" t="s">
        <v>136</v>
      </c>
      <c r="AU124" s="172" t="s">
        <v>82</v>
      </c>
      <c r="AV124" s="11" t="s">
        <v>82</v>
      </c>
      <c r="AW124" s="11" t="s">
        <v>35</v>
      </c>
      <c r="AX124" s="11" t="s">
        <v>72</v>
      </c>
      <c r="AY124" s="172" t="s">
        <v>127</v>
      </c>
    </row>
    <row r="125" spans="2:65" s="1" customFormat="1" ht="22.5" customHeight="1">
      <c r="B125" s="152"/>
      <c r="C125" s="153" t="s">
        <v>219</v>
      </c>
      <c r="D125" s="153" t="s">
        <v>129</v>
      </c>
      <c r="E125" s="154" t="s">
        <v>220</v>
      </c>
      <c r="F125" s="155" t="s">
        <v>221</v>
      </c>
      <c r="G125" s="156" t="s">
        <v>166</v>
      </c>
      <c r="H125" s="157">
        <v>2</v>
      </c>
      <c r="I125" s="326"/>
      <c r="J125" s="158">
        <f>ROUND(I125*H125,2)</f>
        <v>0</v>
      </c>
      <c r="K125" s="155" t="s">
        <v>5</v>
      </c>
      <c r="L125" s="36"/>
      <c r="M125" s="159" t="s">
        <v>5</v>
      </c>
      <c r="N125" s="160" t="s">
        <v>43</v>
      </c>
      <c r="O125" s="161">
        <v>0</v>
      </c>
      <c r="P125" s="161">
        <f>O125*H125</f>
        <v>0</v>
      </c>
      <c r="Q125" s="161">
        <v>0</v>
      </c>
      <c r="R125" s="161">
        <f>Q125*H125</f>
        <v>0</v>
      </c>
      <c r="S125" s="161">
        <v>0</v>
      </c>
      <c r="T125" s="162">
        <f>S125*H125</f>
        <v>0</v>
      </c>
      <c r="AR125" s="22" t="s">
        <v>213</v>
      </c>
      <c r="AT125" s="22" t="s">
        <v>129</v>
      </c>
      <c r="AU125" s="22" t="s">
        <v>82</v>
      </c>
      <c r="AY125" s="22" t="s">
        <v>127</v>
      </c>
      <c r="BE125" s="163">
        <f>IF(N125="základní",J125,0)</f>
        <v>0</v>
      </c>
      <c r="BF125" s="163">
        <f>IF(N125="snížená",J125,0)</f>
        <v>0</v>
      </c>
      <c r="BG125" s="163">
        <f>IF(N125="zákl. přenesená",J125,0)</f>
        <v>0</v>
      </c>
      <c r="BH125" s="163">
        <f>IF(N125="sníž. přenesená",J125,0)</f>
        <v>0</v>
      </c>
      <c r="BI125" s="163">
        <f>IF(N125="nulová",J125,0)</f>
        <v>0</v>
      </c>
      <c r="BJ125" s="22" t="s">
        <v>80</v>
      </c>
      <c r="BK125" s="163">
        <f>ROUND(I125*H125,2)</f>
        <v>0</v>
      </c>
      <c r="BL125" s="22" t="s">
        <v>213</v>
      </c>
      <c r="BM125" s="22" t="s">
        <v>222</v>
      </c>
    </row>
    <row r="126" spans="2:65" s="10" customFormat="1" ht="29.85" customHeight="1">
      <c r="B126" s="139"/>
      <c r="D126" s="149" t="s">
        <v>71</v>
      </c>
      <c r="E126" s="150" t="s">
        <v>223</v>
      </c>
      <c r="F126" s="150" t="s">
        <v>224</v>
      </c>
      <c r="J126" s="151">
        <f>BK126</f>
        <v>0</v>
      </c>
      <c r="L126" s="139"/>
      <c r="M126" s="143"/>
      <c r="N126" s="144"/>
      <c r="O126" s="144"/>
      <c r="P126" s="145">
        <f>SUM(P127:P152)</f>
        <v>1032.665753</v>
      </c>
      <c r="Q126" s="144"/>
      <c r="R126" s="145">
        <f>SUM(R127:R152)</f>
        <v>0</v>
      </c>
      <c r="S126" s="144"/>
      <c r="T126" s="146">
        <f>SUM(T127:T152)</f>
        <v>241.09788479999997</v>
      </c>
      <c r="AR126" s="140" t="s">
        <v>80</v>
      </c>
      <c r="AT126" s="147" t="s">
        <v>71</v>
      </c>
      <c r="AU126" s="147" t="s">
        <v>80</v>
      </c>
      <c r="AY126" s="140" t="s">
        <v>127</v>
      </c>
      <c r="BK126" s="148">
        <f>SUM(BK127:BK152)</f>
        <v>0</v>
      </c>
    </row>
    <row r="127" spans="2:65" s="1" customFormat="1" ht="22.5" customHeight="1">
      <c r="B127" s="152"/>
      <c r="C127" s="153" t="s">
        <v>225</v>
      </c>
      <c r="D127" s="153" t="s">
        <v>129</v>
      </c>
      <c r="E127" s="154" t="s">
        <v>226</v>
      </c>
      <c r="F127" s="155" t="s">
        <v>227</v>
      </c>
      <c r="G127" s="156" t="s">
        <v>161</v>
      </c>
      <c r="H127" s="157">
        <v>127.45</v>
      </c>
      <c r="I127" s="326"/>
      <c r="J127" s="158">
        <f>ROUND(I127*H127,2)</f>
        <v>0</v>
      </c>
      <c r="K127" s="155" t="s">
        <v>133</v>
      </c>
      <c r="L127" s="36"/>
      <c r="M127" s="159" t="s">
        <v>5</v>
      </c>
      <c r="N127" s="160" t="s">
        <v>43</v>
      </c>
      <c r="O127" s="161">
        <v>0.01</v>
      </c>
      <c r="P127" s="161">
        <f>O127*H127</f>
        <v>1.2745</v>
      </c>
      <c r="Q127" s="161">
        <v>0</v>
      </c>
      <c r="R127" s="161">
        <f>Q127*H127</f>
        <v>0</v>
      </c>
      <c r="S127" s="161">
        <v>1E-3</v>
      </c>
      <c r="T127" s="162">
        <f>S127*H127</f>
        <v>0.12745000000000001</v>
      </c>
      <c r="AR127" s="22" t="s">
        <v>213</v>
      </c>
      <c r="AT127" s="22" t="s">
        <v>129</v>
      </c>
      <c r="AU127" s="22" t="s">
        <v>82</v>
      </c>
      <c r="AY127" s="22" t="s">
        <v>127</v>
      </c>
      <c r="BE127" s="163">
        <f>IF(N127="základní",J127,0)</f>
        <v>0</v>
      </c>
      <c r="BF127" s="163">
        <f>IF(N127="snížená",J127,0)</f>
        <v>0</v>
      </c>
      <c r="BG127" s="163">
        <f>IF(N127="zákl. přenesená",J127,0)</f>
        <v>0</v>
      </c>
      <c r="BH127" s="163">
        <f>IF(N127="sníž. přenesená",J127,0)</f>
        <v>0</v>
      </c>
      <c r="BI127" s="163">
        <f>IF(N127="nulová",J127,0)</f>
        <v>0</v>
      </c>
      <c r="BJ127" s="22" t="s">
        <v>80</v>
      </c>
      <c r="BK127" s="163">
        <f>ROUND(I127*H127,2)</f>
        <v>0</v>
      </c>
      <c r="BL127" s="22" t="s">
        <v>213</v>
      </c>
      <c r="BM127" s="22" t="s">
        <v>228</v>
      </c>
    </row>
    <row r="128" spans="2:65" s="11" customFormat="1">
      <c r="B128" s="164"/>
      <c r="D128" s="174" t="s">
        <v>136</v>
      </c>
      <c r="E128" s="172" t="s">
        <v>5</v>
      </c>
      <c r="F128" s="190" t="s">
        <v>229</v>
      </c>
      <c r="H128" s="191">
        <v>96.8</v>
      </c>
      <c r="L128" s="164"/>
      <c r="M128" s="169"/>
      <c r="N128" s="170"/>
      <c r="O128" s="170"/>
      <c r="P128" s="170"/>
      <c r="Q128" s="170"/>
      <c r="R128" s="170"/>
      <c r="S128" s="170"/>
      <c r="T128" s="171"/>
      <c r="AT128" s="172" t="s">
        <v>136</v>
      </c>
      <c r="AU128" s="172" t="s">
        <v>82</v>
      </c>
      <c r="AV128" s="11" t="s">
        <v>82</v>
      </c>
      <c r="AW128" s="11" t="s">
        <v>35</v>
      </c>
      <c r="AX128" s="11" t="s">
        <v>72</v>
      </c>
      <c r="AY128" s="172" t="s">
        <v>127</v>
      </c>
    </row>
    <row r="129" spans="2:65" s="11" customFormat="1">
      <c r="B129" s="164"/>
      <c r="D129" s="174" t="s">
        <v>136</v>
      </c>
      <c r="E129" s="172" t="s">
        <v>5</v>
      </c>
      <c r="F129" s="190" t="s">
        <v>230</v>
      </c>
      <c r="H129" s="191">
        <v>16.5</v>
      </c>
      <c r="L129" s="164"/>
      <c r="M129" s="169"/>
      <c r="N129" s="170"/>
      <c r="O129" s="170"/>
      <c r="P129" s="170"/>
      <c r="Q129" s="170"/>
      <c r="R129" s="170"/>
      <c r="S129" s="170"/>
      <c r="T129" s="171"/>
      <c r="AT129" s="172" t="s">
        <v>136</v>
      </c>
      <c r="AU129" s="172" t="s">
        <v>82</v>
      </c>
      <c r="AV129" s="11" t="s">
        <v>82</v>
      </c>
      <c r="AW129" s="11" t="s">
        <v>35</v>
      </c>
      <c r="AX129" s="11" t="s">
        <v>72</v>
      </c>
      <c r="AY129" s="172" t="s">
        <v>127</v>
      </c>
    </row>
    <row r="130" spans="2:65" s="11" customFormat="1">
      <c r="B130" s="164"/>
      <c r="D130" s="165" t="s">
        <v>136</v>
      </c>
      <c r="E130" s="166" t="s">
        <v>5</v>
      </c>
      <c r="F130" s="167" t="s">
        <v>231</v>
      </c>
      <c r="H130" s="168">
        <v>14.15</v>
      </c>
      <c r="L130" s="164"/>
      <c r="M130" s="169"/>
      <c r="N130" s="170"/>
      <c r="O130" s="170"/>
      <c r="P130" s="170"/>
      <c r="Q130" s="170"/>
      <c r="R130" s="170"/>
      <c r="S130" s="170"/>
      <c r="T130" s="171"/>
      <c r="AT130" s="172" t="s">
        <v>136</v>
      </c>
      <c r="AU130" s="172" t="s">
        <v>82</v>
      </c>
      <c r="AV130" s="11" t="s">
        <v>82</v>
      </c>
      <c r="AW130" s="11" t="s">
        <v>35</v>
      </c>
      <c r="AX130" s="11" t="s">
        <v>72</v>
      </c>
      <c r="AY130" s="172" t="s">
        <v>127</v>
      </c>
    </row>
    <row r="131" spans="2:65" s="1" customFormat="1" ht="22.5" customHeight="1">
      <c r="B131" s="152"/>
      <c r="C131" s="153" t="s">
        <v>232</v>
      </c>
      <c r="D131" s="153" t="s">
        <v>129</v>
      </c>
      <c r="E131" s="154" t="s">
        <v>233</v>
      </c>
      <c r="F131" s="155" t="s">
        <v>234</v>
      </c>
      <c r="G131" s="156" t="s">
        <v>154</v>
      </c>
      <c r="H131" s="157">
        <v>584.66</v>
      </c>
      <c r="I131" s="326"/>
      <c r="J131" s="158">
        <f>ROUND(I131*H131,2)</f>
        <v>0</v>
      </c>
      <c r="K131" s="155" t="s">
        <v>133</v>
      </c>
      <c r="L131" s="36"/>
      <c r="M131" s="159" t="s">
        <v>5</v>
      </c>
      <c r="N131" s="160" t="s">
        <v>43</v>
      </c>
      <c r="O131" s="161">
        <v>0.2</v>
      </c>
      <c r="P131" s="161">
        <f>O131*H131</f>
        <v>116.932</v>
      </c>
      <c r="Q131" s="161">
        <v>0</v>
      </c>
      <c r="R131" s="161">
        <f>Q131*H131</f>
        <v>0</v>
      </c>
      <c r="S131" s="161">
        <v>2.5000000000000001E-2</v>
      </c>
      <c r="T131" s="162">
        <f>S131*H131</f>
        <v>14.6165</v>
      </c>
      <c r="AR131" s="22" t="s">
        <v>213</v>
      </c>
      <c r="AT131" s="22" t="s">
        <v>129</v>
      </c>
      <c r="AU131" s="22" t="s">
        <v>82</v>
      </c>
      <c r="AY131" s="22" t="s">
        <v>127</v>
      </c>
      <c r="BE131" s="163">
        <f>IF(N131="základní",J131,0)</f>
        <v>0</v>
      </c>
      <c r="BF131" s="163">
        <f>IF(N131="snížená",J131,0)</f>
        <v>0</v>
      </c>
      <c r="BG131" s="163">
        <f>IF(N131="zákl. přenesená",J131,0)</f>
        <v>0</v>
      </c>
      <c r="BH131" s="163">
        <f>IF(N131="sníž. přenesená",J131,0)</f>
        <v>0</v>
      </c>
      <c r="BI131" s="163">
        <f>IF(N131="nulová",J131,0)</f>
        <v>0</v>
      </c>
      <c r="BJ131" s="22" t="s">
        <v>80</v>
      </c>
      <c r="BK131" s="163">
        <f>ROUND(I131*H131,2)</f>
        <v>0</v>
      </c>
      <c r="BL131" s="22" t="s">
        <v>213</v>
      </c>
      <c r="BM131" s="22" t="s">
        <v>235</v>
      </c>
    </row>
    <row r="132" spans="2:65" s="11" customFormat="1">
      <c r="B132" s="164"/>
      <c r="D132" s="165" t="s">
        <v>136</v>
      </c>
      <c r="E132" s="166" t="s">
        <v>5</v>
      </c>
      <c r="F132" s="167" t="s">
        <v>236</v>
      </c>
      <c r="H132" s="168">
        <v>584.66</v>
      </c>
      <c r="L132" s="164"/>
      <c r="M132" s="169"/>
      <c r="N132" s="170"/>
      <c r="O132" s="170"/>
      <c r="P132" s="170"/>
      <c r="Q132" s="170"/>
      <c r="R132" s="170"/>
      <c r="S132" s="170"/>
      <c r="T132" s="171"/>
      <c r="AT132" s="172" t="s">
        <v>136</v>
      </c>
      <c r="AU132" s="172" t="s">
        <v>82</v>
      </c>
      <c r="AV132" s="11" t="s">
        <v>82</v>
      </c>
      <c r="AW132" s="11" t="s">
        <v>35</v>
      </c>
      <c r="AX132" s="11" t="s">
        <v>72</v>
      </c>
      <c r="AY132" s="172" t="s">
        <v>127</v>
      </c>
    </row>
    <row r="133" spans="2:65" s="1" customFormat="1" ht="22.5" customHeight="1">
      <c r="B133" s="152"/>
      <c r="C133" s="153" t="s">
        <v>237</v>
      </c>
      <c r="D133" s="153" t="s">
        <v>129</v>
      </c>
      <c r="E133" s="154" t="s">
        <v>238</v>
      </c>
      <c r="F133" s="155" t="s">
        <v>239</v>
      </c>
      <c r="G133" s="156" t="s">
        <v>132</v>
      </c>
      <c r="H133" s="157">
        <v>94.790999999999997</v>
      </c>
      <c r="I133" s="326"/>
      <c r="J133" s="158">
        <f>ROUND(I133*H133,2)</f>
        <v>0</v>
      </c>
      <c r="K133" s="155" t="s">
        <v>133</v>
      </c>
      <c r="L133" s="36"/>
      <c r="M133" s="159" t="s">
        <v>5</v>
      </c>
      <c r="N133" s="160" t="s">
        <v>43</v>
      </c>
      <c r="O133" s="161">
        <v>7.1950000000000003</v>
      </c>
      <c r="P133" s="161">
        <f>O133*H133</f>
        <v>682.02124500000002</v>
      </c>
      <c r="Q133" s="161">
        <v>0</v>
      </c>
      <c r="R133" s="161">
        <f>Q133*H133</f>
        <v>0</v>
      </c>
      <c r="S133" s="161">
        <v>2.2000000000000002</v>
      </c>
      <c r="T133" s="162">
        <f>S133*H133</f>
        <v>208.5402</v>
      </c>
      <c r="AR133" s="22" t="s">
        <v>213</v>
      </c>
      <c r="AT133" s="22" t="s">
        <v>129</v>
      </c>
      <c r="AU133" s="22" t="s">
        <v>82</v>
      </c>
      <c r="AY133" s="22" t="s">
        <v>127</v>
      </c>
      <c r="BE133" s="163">
        <f>IF(N133="základní",J133,0)</f>
        <v>0</v>
      </c>
      <c r="BF133" s="163">
        <f>IF(N133="snížená",J133,0)</f>
        <v>0</v>
      </c>
      <c r="BG133" s="163">
        <f>IF(N133="zákl. přenesená",J133,0)</f>
        <v>0</v>
      </c>
      <c r="BH133" s="163">
        <f>IF(N133="sníž. přenesená",J133,0)</f>
        <v>0</v>
      </c>
      <c r="BI133" s="163">
        <f>IF(N133="nulová",J133,0)</f>
        <v>0</v>
      </c>
      <c r="BJ133" s="22" t="s">
        <v>80</v>
      </c>
      <c r="BK133" s="163">
        <f>ROUND(I133*H133,2)</f>
        <v>0</v>
      </c>
      <c r="BL133" s="22" t="s">
        <v>213</v>
      </c>
      <c r="BM133" s="22" t="s">
        <v>240</v>
      </c>
    </row>
    <row r="134" spans="2:65" s="12" customFormat="1">
      <c r="B134" s="173"/>
      <c r="D134" s="174" t="s">
        <v>136</v>
      </c>
      <c r="E134" s="175" t="s">
        <v>5</v>
      </c>
      <c r="F134" s="176" t="s">
        <v>174</v>
      </c>
      <c r="H134" s="177" t="s">
        <v>5</v>
      </c>
      <c r="L134" s="173"/>
      <c r="M134" s="178"/>
      <c r="N134" s="179"/>
      <c r="O134" s="179"/>
      <c r="P134" s="179"/>
      <c r="Q134" s="179"/>
      <c r="R134" s="179"/>
      <c r="S134" s="179"/>
      <c r="T134" s="180"/>
      <c r="AT134" s="177" t="s">
        <v>136</v>
      </c>
      <c r="AU134" s="177" t="s">
        <v>82</v>
      </c>
      <c r="AV134" s="12" t="s">
        <v>80</v>
      </c>
      <c r="AW134" s="12" t="s">
        <v>35</v>
      </c>
      <c r="AX134" s="12" t="s">
        <v>72</v>
      </c>
      <c r="AY134" s="177" t="s">
        <v>127</v>
      </c>
    </row>
    <row r="135" spans="2:65" s="11" customFormat="1">
      <c r="B135" s="164"/>
      <c r="D135" s="174" t="s">
        <v>136</v>
      </c>
      <c r="E135" s="172" t="s">
        <v>5</v>
      </c>
      <c r="F135" s="190" t="s">
        <v>241</v>
      </c>
      <c r="H135" s="191">
        <v>51.715000000000003</v>
      </c>
      <c r="L135" s="164"/>
      <c r="M135" s="169"/>
      <c r="N135" s="170"/>
      <c r="O135" s="170"/>
      <c r="P135" s="170"/>
      <c r="Q135" s="170"/>
      <c r="R135" s="170"/>
      <c r="S135" s="170"/>
      <c r="T135" s="171"/>
      <c r="AT135" s="172" t="s">
        <v>136</v>
      </c>
      <c r="AU135" s="172" t="s">
        <v>82</v>
      </c>
      <c r="AV135" s="11" t="s">
        <v>82</v>
      </c>
      <c r="AW135" s="11" t="s">
        <v>35</v>
      </c>
      <c r="AX135" s="11" t="s">
        <v>72</v>
      </c>
      <c r="AY135" s="172" t="s">
        <v>127</v>
      </c>
    </row>
    <row r="136" spans="2:65" s="11" customFormat="1">
      <c r="B136" s="164"/>
      <c r="D136" s="174" t="s">
        <v>136</v>
      </c>
      <c r="E136" s="172" t="s">
        <v>5</v>
      </c>
      <c r="F136" s="190" t="s">
        <v>242</v>
      </c>
      <c r="H136" s="191">
        <v>40.951999999999998</v>
      </c>
      <c r="L136" s="164"/>
      <c r="M136" s="169"/>
      <c r="N136" s="170"/>
      <c r="O136" s="170"/>
      <c r="P136" s="170"/>
      <c r="Q136" s="170"/>
      <c r="R136" s="170"/>
      <c r="S136" s="170"/>
      <c r="T136" s="171"/>
      <c r="AT136" s="172" t="s">
        <v>136</v>
      </c>
      <c r="AU136" s="172" t="s">
        <v>82</v>
      </c>
      <c r="AV136" s="11" t="s">
        <v>82</v>
      </c>
      <c r="AW136" s="11" t="s">
        <v>35</v>
      </c>
      <c r="AX136" s="11" t="s">
        <v>72</v>
      </c>
      <c r="AY136" s="172" t="s">
        <v>127</v>
      </c>
    </row>
    <row r="137" spans="2:65" s="12" customFormat="1">
      <c r="B137" s="173"/>
      <c r="D137" s="174" t="s">
        <v>136</v>
      </c>
      <c r="E137" s="175" t="s">
        <v>5</v>
      </c>
      <c r="F137" s="176" t="s">
        <v>183</v>
      </c>
      <c r="H137" s="177" t="s">
        <v>5</v>
      </c>
      <c r="L137" s="173"/>
      <c r="M137" s="178"/>
      <c r="N137" s="179"/>
      <c r="O137" s="179"/>
      <c r="P137" s="179"/>
      <c r="Q137" s="179"/>
      <c r="R137" s="179"/>
      <c r="S137" s="179"/>
      <c r="T137" s="180"/>
      <c r="AT137" s="177" t="s">
        <v>136</v>
      </c>
      <c r="AU137" s="177" t="s">
        <v>82</v>
      </c>
      <c r="AV137" s="12" t="s">
        <v>80</v>
      </c>
      <c r="AW137" s="12" t="s">
        <v>35</v>
      </c>
      <c r="AX137" s="12" t="s">
        <v>72</v>
      </c>
      <c r="AY137" s="177" t="s">
        <v>127</v>
      </c>
    </row>
    <row r="138" spans="2:65" s="11" customFormat="1">
      <c r="B138" s="164"/>
      <c r="D138" s="165" t="s">
        <v>136</v>
      </c>
      <c r="E138" s="166" t="s">
        <v>5</v>
      </c>
      <c r="F138" s="167" t="s">
        <v>243</v>
      </c>
      <c r="H138" s="168">
        <v>2.1240000000000001</v>
      </c>
      <c r="L138" s="164"/>
      <c r="M138" s="169"/>
      <c r="N138" s="170"/>
      <c r="O138" s="170"/>
      <c r="P138" s="170"/>
      <c r="Q138" s="170"/>
      <c r="R138" s="170"/>
      <c r="S138" s="170"/>
      <c r="T138" s="171"/>
      <c r="AT138" s="172" t="s">
        <v>136</v>
      </c>
      <c r="AU138" s="172" t="s">
        <v>82</v>
      </c>
      <c r="AV138" s="11" t="s">
        <v>82</v>
      </c>
      <c r="AW138" s="11" t="s">
        <v>35</v>
      </c>
      <c r="AX138" s="11" t="s">
        <v>72</v>
      </c>
      <c r="AY138" s="172" t="s">
        <v>127</v>
      </c>
    </row>
    <row r="139" spans="2:65" s="1" customFormat="1" ht="31.5" customHeight="1">
      <c r="B139" s="152"/>
      <c r="C139" s="153" t="s">
        <v>10</v>
      </c>
      <c r="D139" s="153" t="s">
        <v>129</v>
      </c>
      <c r="E139" s="154" t="s">
        <v>244</v>
      </c>
      <c r="F139" s="155" t="s">
        <v>245</v>
      </c>
      <c r="G139" s="156" t="s">
        <v>166</v>
      </c>
      <c r="H139" s="157">
        <v>141.559</v>
      </c>
      <c r="I139" s="326"/>
      <c r="J139" s="158">
        <f>ROUND(I139*H139,2)</f>
        <v>0</v>
      </c>
      <c r="K139" s="155" t="s">
        <v>133</v>
      </c>
      <c r="L139" s="36"/>
      <c r="M139" s="159" t="s">
        <v>5</v>
      </c>
      <c r="N139" s="160" t="s">
        <v>43</v>
      </c>
      <c r="O139" s="161">
        <v>0.39</v>
      </c>
      <c r="P139" s="161">
        <f>O139*H139</f>
        <v>55.208010000000002</v>
      </c>
      <c r="Q139" s="161">
        <v>0</v>
      </c>
      <c r="R139" s="161">
        <f>Q139*H139</f>
        <v>0</v>
      </c>
      <c r="S139" s="161">
        <v>5.3999999999999999E-2</v>
      </c>
      <c r="T139" s="162">
        <f>S139*H139</f>
        <v>7.6441859999999995</v>
      </c>
      <c r="AR139" s="22" t="s">
        <v>213</v>
      </c>
      <c r="AT139" s="22" t="s">
        <v>129</v>
      </c>
      <c r="AU139" s="22" t="s">
        <v>82</v>
      </c>
      <c r="AY139" s="22" t="s">
        <v>127</v>
      </c>
      <c r="BE139" s="163">
        <f>IF(N139="základní",J139,0)</f>
        <v>0</v>
      </c>
      <c r="BF139" s="163">
        <f>IF(N139="snížená",J139,0)</f>
        <v>0</v>
      </c>
      <c r="BG139" s="163">
        <f>IF(N139="zákl. přenesená",J139,0)</f>
        <v>0</v>
      </c>
      <c r="BH139" s="163">
        <f>IF(N139="sníž. přenesená",J139,0)</f>
        <v>0</v>
      </c>
      <c r="BI139" s="163">
        <f>IF(N139="nulová",J139,0)</f>
        <v>0</v>
      </c>
      <c r="BJ139" s="22" t="s">
        <v>80</v>
      </c>
      <c r="BK139" s="163">
        <f>ROUND(I139*H139,2)</f>
        <v>0</v>
      </c>
      <c r="BL139" s="22" t="s">
        <v>213</v>
      </c>
      <c r="BM139" s="22" t="s">
        <v>246</v>
      </c>
    </row>
    <row r="140" spans="2:65" s="11" customFormat="1">
      <c r="B140" s="164"/>
      <c r="D140" s="165" t="s">
        <v>136</v>
      </c>
      <c r="E140" s="166" t="s">
        <v>5</v>
      </c>
      <c r="F140" s="167" t="s">
        <v>247</v>
      </c>
      <c r="H140" s="168">
        <v>141.559</v>
      </c>
      <c r="L140" s="164"/>
      <c r="M140" s="169"/>
      <c r="N140" s="170"/>
      <c r="O140" s="170"/>
      <c r="P140" s="170"/>
      <c r="Q140" s="170"/>
      <c r="R140" s="170"/>
      <c r="S140" s="170"/>
      <c r="T140" s="171"/>
      <c r="AT140" s="172" t="s">
        <v>136</v>
      </c>
      <c r="AU140" s="172" t="s">
        <v>82</v>
      </c>
      <c r="AV140" s="11" t="s">
        <v>82</v>
      </c>
      <c r="AW140" s="11" t="s">
        <v>35</v>
      </c>
      <c r="AX140" s="11" t="s">
        <v>72</v>
      </c>
      <c r="AY140" s="172" t="s">
        <v>127</v>
      </c>
    </row>
    <row r="141" spans="2:65" s="1" customFormat="1" ht="22.5" customHeight="1">
      <c r="B141" s="152"/>
      <c r="C141" s="153" t="s">
        <v>248</v>
      </c>
      <c r="D141" s="153" t="s">
        <v>129</v>
      </c>
      <c r="E141" s="154" t="s">
        <v>249</v>
      </c>
      <c r="F141" s="155" t="s">
        <v>250</v>
      </c>
      <c r="G141" s="156" t="s">
        <v>154</v>
      </c>
      <c r="H141" s="157">
        <v>2068.6080000000002</v>
      </c>
      <c r="I141" s="326"/>
      <c r="J141" s="158">
        <f>ROUND(I141*H141,2)</f>
        <v>0</v>
      </c>
      <c r="K141" s="155" t="s">
        <v>133</v>
      </c>
      <c r="L141" s="36"/>
      <c r="M141" s="159" t="s">
        <v>5</v>
      </c>
      <c r="N141" s="160" t="s">
        <v>43</v>
      </c>
      <c r="O141" s="161">
        <v>3.5000000000000003E-2</v>
      </c>
      <c r="P141" s="161">
        <f>O141*H141</f>
        <v>72.401280000000014</v>
      </c>
      <c r="Q141" s="161">
        <v>0</v>
      </c>
      <c r="R141" s="161">
        <f>Q141*H141</f>
        <v>0</v>
      </c>
      <c r="S141" s="161">
        <v>4.0000000000000001E-3</v>
      </c>
      <c r="T141" s="162">
        <f>S141*H141</f>
        <v>8.2744320000000009</v>
      </c>
      <c r="AR141" s="22" t="s">
        <v>213</v>
      </c>
      <c r="AT141" s="22" t="s">
        <v>129</v>
      </c>
      <c r="AU141" s="22" t="s">
        <v>82</v>
      </c>
      <c r="AY141" s="22" t="s">
        <v>127</v>
      </c>
      <c r="BE141" s="163">
        <f>IF(N141="základní",J141,0)</f>
        <v>0</v>
      </c>
      <c r="BF141" s="163">
        <f>IF(N141="snížená",J141,0)</f>
        <v>0</v>
      </c>
      <c r="BG141" s="163">
        <f>IF(N141="zákl. přenesená",J141,0)</f>
        <v>0</v>
      </c>
      <c r="BH141" s="163">
        <f>IF(N141="sníž. přenesená",J141,0)</f>
        <v>0</v>
      </c>
      <c r="BI141" s="163">
        <f>IF(N141="nulová",J141,0)</f>
        <v>0</v>
      </c>
      <c r="BJ141" s="22" t="s">
        <v>80</v>
      </c>
      <c r="BK141" s="163">
        <f>ROUND(I141*H141,2)</f>
        <v>0</v>
      </c>
      <c r="BL141" s="22" t="s">
        <v>213</v>
      </c>
      <c r="BM141" s="22" t="s">
        <v>251</v>
      </c>
    </row>
    <row r="142" spans="2:65" s="12" customFormat="1">
      <c r="B142" s="173"/>
      <c r="D142" s="174" t="s">
        <v>136</v>
      </c>
      <c r="E142" s="175" t="s">
        <v>5</v>
      </c>
      <c r="F142" s="176" t="s">
        <v>252</v>
      </c>
      <c r="H142" s="177" t="s">
        <v>5</v>
      </c>
      <c r="L142" s="173"/>
      <c r="M142" s="178"/>
      <c r="N142" s="179"/>
      <c r="O142" s="179"/>
      <c r="P142" s="179"/>
      <c r="Q142" s="179"/>
      <c r="R142" s="179"/>
      <c r="S142" s="179"/>
      <c r="T142" s="180"/>
      <c r="AT142" s="177" t="s">
        <v>136</v>
      </c>
      <c r="AU142" s="177" t="s">
        <v>82</v>
      </c>
      <c r="AV142" s="12" t="s">
        <v>80</v>
      </c>
      <c r="AW142" s="12" t="s">
        <v>35</v>
      </c>
      <c r="AX142" s="12" t="s">
        <v>72</v>
      </c>
      <c r="AY142" s="177" t="s">
        <v>127</v>
      </c>
    </row>
    <row r="143" spans="2:65" s="11" customFormat="1">
      <c r="B143" s="164"/>
      <c r="D143" s="174" t="s">
        <v>136</v>
      </c>
      <c r="E143" s="172" t="s">
        <v>5</v>
      </c>
      <c r="F143" s="190" t="s">
        <v>253</v>
      </c>
      <c r="H143" s="191">
        <v>2184.12</v>
      </c>
      <c r="L143" s="164"/>
      <c r="M143" s="169"/>
      <c r="N143" s="170"/>
      <c r="O143" s="170"/>
      <c r="P143" s="170"/>
      <c r="Q143" s="170"/>
      <c r="R143" s="170"/>
      <c r="S143" s="170"/>
      <c r="T143" s="171"/>
      <c r="AT143" s="172" t="s">
        <v>136</v>
      </c>
      <c r="AU143" s="172" t="s">
        <v>82</v>
      </c>
      <c r="AV143" s="11" t="s">
        <v>82</v>
      </c>
      <c r="AW143" s="11" t="s">
        <v>35</v>
      </c>
      <c r="AX143" s="11" t="s">
        <v>72</v>
      </c>
      <c r="AY143" s="172" t="s">
        <v>127</v>
      </c>
    </row>
    <row r="144" spans="2:65" s="11" customFormat="1">
      <c r="B144" s="164"/>
      <c r="D144" s="165" t="s">
        <v>136</v>
      </c>
      <c r="E144" s="166" t="s">
        <v>5</v>
      </c>
      <c r="F144" s="167" t="s">
        <v>254</v>
      </c>
      <c r="H144" s="168">
        <v>-115.512</v>
      </c>
      <c r="L144" s="164"/>
      <c r="M144" s="169"/>
      <c r="N144" s="170"/>
      <c r="O144" s="170"/>
      <c r="P144" s="170"/>
      <c r="Q144" s="170"/>
      <c r="R144" s="170"/>
      <c r="S144" s="170"/>
      <c r="T144" s="171"/>
      <c r="AT144" s="172" t="s">
        <v>136</v>
      </c>
      <c r="AU144" s="172" t="s">
        <v>82</v>
      </c>
      <c r="AV144" s="11" t="s">
        <v>82</v>
      </c>
      <c r="AW144" s="11" t="s">
        <v>35</v>
      </c>
      <c r="AX144" s="11" t="s">
        <v>72</v>
      </c>
      <c r="AY144" s="172" t="s">
        <v>127</v>
      </c>
    </row>
    <row r="145" spans="2:65" s="1" customFormat="1" ht="44.25" customHeight="1">
      <c r="B145" s="152"/>
      <c r="C145" s="153" t="s">
        <v>255</v>
      </c>
      <c r="D145" s="153" t="s">
        <v>129</v>
      </c>
      <c r="E145" s="154" t="s">
        <v>256</v>
      </c>
      <c r="F145" s="155" t="s">
        <v>257</v>
      </c>
      <c r="G145" s="156" t="s">
        <v>154</v>
      </c>
      <c r="H145" s="157">
        <v>517.15200000000004</v>
      </c>
      <c r="I145" s="326"/>
      <c r="J145" s="158">
        <f>ROUND(I145*H145,2)</f>
        <v>0</v>
      </c>
      <c r="K145" s="155" t="s">
        <v>133</v>
      </c>
      <c r="L145" s="36"/>
      <c r="M145" s="159" t="s">
        <v>5</v>
      </c>
      <c r="N145" s="160" t="s">
        <v>43</v>
      </c>
      <c r="O145" s="161">
        <v>5.6000000000000001E-2</v>
      </c>
      <c r="P145" s="161">
        <f>O145*H145</f>
        <v>28.960512000000001</v>
      </c>
      <c r="Q145" s="161">
        <v>0</v>
      </c>
      <c r="R145" s="161">
        <f>Q145*H145</f>
        <v>0</v>
      </c>
      <c r="S145" s="161">
        <v>3.3999999999999998E-3</v>
      </c>
      <c r="T145" s="162">
        <f>S145*H145</f>
        <v>1.7583168</v>
      </c>
      <c r="AR145" s="22" t="s">
        <v>213</v>
      </c>
      <c r="AT145" s="22" t="s">
        <v>129</v>
      </c>
      <c r="AU145" s="22" t="s">
        <v>82</v>
      </c>
      <c r="AY145" s="22" t="s">
        <v>127</v>
      </c>
      <c r="BE145" s="163">
        <f>IF(N145="základní",J145,0)</f>
        <v>0</v>
      </c>
      <c r="BF145" s="163">
        <f>IF(N145="snížená",J145,0)</f>
        <v>0</v>
      </c>
      <c r="BG145" s="163">
        <f>IF(N145="zákl. přenesená",J145,0)</f>
        <v>0</v>
      </c>
      <c r="BH145" s="163">
        <f>IF(N145="sníž. přenesená",J145,0)</f>
        <v>0</v>
      </c>
      <c r="BI145" s="163">
        <f>IF(N145="nulová",J145,0)</f>
        <v>0</v>
      </c>
      <c r="BJ145" s="22" t="s">
        <v>80</v>
      </c>
      <c r="BK145" s="163">
        <f>ROUND(I145*H145,2)</f>
        <v>0</v>
      </c>
      <c r="BL145" s="22" t="s">
        <v>213</v>
      </c>
      <c r="BM145" s="22" t="s">
        <v>258</v>
      </c>
    </row>
    <row r="146" spans="2:65" s="11" customFormat="1">
      <c r="B146" s="164"/>
      <c r="D146" s="165" t="s">
        <v>136</v>
      </c>
      <c r="E146" s="166" t="s">
        <v>5</v>
      </c>
      <c r="F146" s="167" t="s">
        <v>259</v>
      </c>
      <c r="H146" s="168">
        <v>517.15200000000004</v>
      </c>
      <c r="L146" s="164"/>
      <c r="M146" s="169"/>
      <c r="N146" s="170"/>
      <c r="O146" s="170"/>
      <c r="P146" s="170"/>
      <c r="Q146" s="170"/>
      <c r="R146" s="170"/>
      <c r="S146" s="170"/>
      <c r="T146" s="171"/>
      <c r="AT146" s="172" t="s">
        <v>136</v>
      </c>
      <c r="AU146" s="172" t="s">
        <v>82</v>
      </c>
      <c r="AV146" s="11" t="s">
        <v>82</v>
      </c>
      <c r="AW146" s="11" t="s">
        <v>35</v>
      </c>
      <c r="AX146" s="11" t="s">
        <v>72</v>
      </c>
      <c r="AY146" s="172" t="s">
        <v>127</v>
      </c>
    </row>
    <row r="147" spans="2:65" s="1" customFormat="1" ht="44.25" customHeight="1">
      <c r="B147" s="152"/>
      <c r="C147" s="153" t="s">
        <v>260</v>
      </c>
      <c r="D147" s="153" t="s">
        <v>129</v>
      </c>
      <c r="E147" s="154" t="s">
        <v>261</v>
      </c>
      <c r="F147" s="155" t="s">
        <v>262</v>
      </c>
      <c r="G147" s="156" t="s">
        <v>132</v>
      </c>
      <c r="H147" s="157">
        <v>4.6429999999999998</v>
      </c>
      <c r="I147" s="326"/>
      <c r="J147" s="158">
        <f>ROUND(I147*H147,2)</f>
        <v>0</v>
      </c>
      <c r="K147" s="155" t="s">
        <v>133</v>
      </c>
      <c r="L147" s="36"/>
      <c r="M147" s="159" t="s">
        <v>5</v>
      </c>
      <c r="N147" s="160" t="s">
        <v>43</v>
      </c>
      <c r="O147" s="161">
        <v>16.001999999999999</v>
      </c>
      <c r="P147" s="161">
        <f>O147*H147</f>
        <v>74.297285999999986</v>
      </c>
      <c r="Q147" s="161">
        <v>0</v>
      </c>
      <c r="R147" s="161">
        <f>Q147*H147</f>
        <v>0</v>
      </c>
      <c r="S147" s="161">
        <v>0</v>
      </c>
      <c r="T147" s="162">
        <f>S147*H147</f>
        <v>0</v>
      </c>
      <c r="AR147" s="22" t="s">
        <v>213</v>
      </c>
      <c r="AT147" s="22" t="s">
        <v>129</v>
      </c>
      <c r="AU147" s="22" t="s">
        <v>82</v>
      </c>
      <c r="AY147" s="22" t="s">
        <v>127</v>
      </c>
      <c r="BE147" s="163">
        <f>IF(N147="základní",J147,0)</f>
        <v>0</v>
      </c>
      <c r="BF147" s="163">
        <f>IF(N147="snížená",J147,0)</f>
        <v>0</v>
      </c>
      <c r="BG147" s="163">
        <f>IF(N147="zákl. přenesená",J147,0)</f>
        <v>0</v>
      </c>
      <c r="BH147" s="163">
        <f>IF(N147="sníž. přenesená",J147,0)</f>
        <v>0</v>
      </c>
      <c r="BI147" s="163">
        <f>IF(N147="nulová",J147,0)</f>
        <v>0</v>
      </c>
      <c r="BJ147" s="22" t="s">
        <v>80</v>
      </c>
      <c r="BK147" s="163">
        <f>ROUND(I147*H147,2)</f>
        <v>0</v>
      </c>
      <c r="BL147" s="22" t="s">
        <v>213</v>
      </c>
      <c r="BM147" s="22" t="s">
        <v>263</v>
      </c>
    </row>
    <row r="148" spans="2:65" s="12" customFormat="1">
      <c r="B148" s="173"/>
      <c r="D148" s="174" t="s">
        <v>136</v>
      </c>
      <c r="E148" s="175" t="s">
        <v>5</v>
      </c>
      <c r="F148" s="176" t="s">
        <v>264</v>
      </c>
      <c r="H148" s="177" t="s">
        <v>5</v>
      </c>
      <c r="L148" s="173"/>
      <c r="M148" s="178"/>
      <c r="N148" s="179"/>
      <c r="O148" s="179"/>
      <c r="P148" s="179"/>
      <c r="Q148" s="179"/>
      <c r="R148" s="179"/>
      <c r="S148" s="179"/>
      <c r="T148" s="180"/>
      <c r="AT148" s="177" t="s">
        <v>136</v>
      </c>
      <c r="AU148" s="177" t="s">
        <v>82</v>
      </c>
      <c r="AV148" s="12" t="s">
        <v>80</v>
      </c>
      <c r="AW148" s="12" t="s">
        <v>35</v>
      </c>
      <c r="AX148" s="12" t="s">
        <v>72</v>
      </c>
      <c r="AY148" s="177" t="s">
        <v>127</v>
      </c>
    </row>
    <row r="149" spans="2:65" s="11" customFormat="1">
      <c r="B149" s="164"/>
      <c r="D149" s="165" t="s">
        <v>136</v>
      </c>
      <c r="E149" s="166" t="s">
        <v>5</v>
      </c>
      <c r="F149" s="167" t="s">
        <v>265</v>
      </c>
      <c r="H149" s="168">
        <v>4.6429999999999998</v>
      </c>
      <c r="L149" s="164"/>
      <c r="M149" s="169"/>
      <c r="N149" s="170"/>
      <c r="O149" s="170"/>
      <c r="P149" s="170"/>
      <c r="Q149" s="170"/>
      <c r="R149" s="170"/>
      <c r="S149" s="170"/>
      <c r="T149" s="171"/>
      <c r="AT149" s="172" t="s">
        <v>136</v>
      </c>
      <c r="AU149" s="172" t="s">
        <v>82</v>
      </c>
      <c r="AV149" s="11" t="s">
        <v>82</v>
      </c>
      <c r="AW149" s="11" t="s">
        <v>35</v>
      </c>
      <c r="AX149" s="11" t="s">
        <v>72</v>
      </c>
      <c r="AY149" s="172" t="s">
        <v>127</v>
      </c>
    </row>
    <row r="150" spans="2:65" s="1" customFormat="1" ht="31.5" customHeight="1">
      <c r="B150" s="152"/>
      <c r="C150" s="153" t="s">
        <v>266</v>
      </c>
      <c r="D150" s="153" t="s">
        <v>129</v>
      </c>
      <c r="E150" s="154" t="s">
        <v>267</v>
      </c>
      <c r="F150" s="155" t="s">
        <v>268</v>
      </c>
      <c r="G150" s="156" t="s">
        <v>132</v>
      </c>
      <c r="H150" s="157">
        <v>5.7000000000000002E-2</v>
      </c>
      <c r="I150" s="326"/>
      <c r="J150" s="158">
        <f>ROUND(I150*H150,2)</f>
        <v>0</v>
      </c>
      <c r="K150" s="155" t="s">
        <v>133</v>
      </c>
      <c r="L150" s="36"/>
      <c r="M150" s="159" t="s">
        <v>5</v>
      </c>
      <c r="N150" s="160" t="s">
        <v>43</v>
      </c>
      <c r="O150" s="161">
        <v>27.56</v>
      </c>
      <c r="P150" s="161">
        <f>O150*H150</f>
        <v>1.5709200000000001</v>
      </c>
      <c r="Q150" s="161">
        <v>0</v>
      </c>
      <c r="R150" s="161">
        <f>Q150*H150</f>
        <v>0</v>
      </c>
      <c r="S150" s="161">
        <v>2.4</v>
      </c>
      <c r="T150" s="162">
        <f>S150*H150</f>
        <v>0.1368</v>
      </c>
      <c r="AR150" s="22" t="s">
        <v>213</v>
      </c>
      <c r="AT150" s="22" t="s">
        <v>129</v>
      </c>
      <c r="AU150" s="22" t="s">
        <v>82</v>
      </c>
      <c r="AY150" s="22" t="s">
        <v>127</v>
      </c>
      <c r="BE150" s="163">
        <f>IF(N150="základní",J150,0)</f>
        <v>0</v>
      </c>
      <c r="BF150" s="163">
        <f>IF(N150="snížená",J150,0)</f>
        <v>0</v>
      </c>
      <c r="BG150" s="163">
        <f>IF(N150="zákl. přenesená",J150,0)</f>
        <v>0</v>
      </c>
      <c r="BH150" s="163">
        <f>IF(N150="sníž. přenesená",J150,0)</f>
        <v>0</v>
      </c>
      <c r="BI150" s="163">
        <f>IF(N150="nulová",J150,0)</f>
        <v>0</v>
      </c>
      <c r="BJ150" s="22" t="s">
        <v>80</v>
      </c>
      <c r="BK150" s="163">
        <f>ROUND(I150*H150,2)</f>
        <v>0</v>
      </c>
      <c r="BL150" s="22" t="s">
        <v>213</v>
      </c>
      <c r="BM150" s="22" t="s">
        <v>269</v>
      </c>
    </row>
    <row r="151" spans="2:65" s="12" customFormat="1">
      <c r="B151" s="173"/>
      <c r="D151" s="174" t="s">
        <v>136</v>
      </c>
      <c r="E151" s="175" t="s">
        <v>5</v>
      </c>
      <c r="F151" s="176" t="s">
        <v>270</v>
      </c>
      <c r="H151" s="177" t="s">
        <v>5</v>
      </c>
      <c r="L151" s="173"/>
      <c r="M151" s="178"/>
      <c r="N151" s="179"/>
      <c r="O151" s="179"/>
      <c r="P151" s="179"/>
      <c r="Q151" s="179"/>
      <c r="R151" s="179"/>
      <c r="S151" s="179"/>
      <c r="T151" s="180"/>
      <c r="AT151" s="177" t="s">
        <v>136</v>
      </c>
      <c r="AU151" s="177" t="s">
        <v>82</v>
      </c>
      <c r="AV151" s="12" t="s">
        <v>80</v>
      </c>
      <c r="AW151" s="12" t="s">
        <v>35</v>
      </c>
      <c r="AX151" s="12" t="s">
        <v>72</v>
      </c>
      <c r="AY151" s="177" t="s">
        <v>127</v>
      </c>
    </row>
    <row r="152" spans="2:65" s="11" customFormat="1">
      <c r="B152" s="164"/>
      <c r="D152" s="174" t="s">
        <v>136</v>
      </c>
      <c r="E152" s="172" t="s">
        <v>5</v>
      </c>
      <c r="F152" s="190" t="s">
        <v>271</v>
      </c>
      <c r="H152" s="191">
        <v>5.7000000000000002E-2</v>
      </c>
      <c r="L152" s="164"/>
      <c r="M152" s="169"/>
      <c r="N152" s="170"/>
      <c r="O152" s="170"/>
      <c r="P152" s="170"/>
      <c r="Q152" s="170"/>
      <c r="R152" s="170"/>
      <c r="S152" s="170"/>
      <c r="T152" s="171"/>
      <c r="AT152" s="172" t="s">
        <v>136</v>
      </c>
      <c r="AU152" s="172" t="s">
        <v>82</v>
      </c>
      <c r="AV152" s="11" t="s">
        <v>82</v>
      </c>
      <c r="AW152" s="11" t="s">
        <v>35</v>
      </c>
      <c r="AX152" s="11" t="s">
        <v>72</v>
      </c>
      <c r="AY152" s="172" t="s">
        <v>127</v>
      </c>
    </row>
    <row r="153" spans="2:65" s="10" customFormat="1" ht="29.85" customHeight="1">
      <c r="B153" s="139"/>
      <c r="D153" s="149" t="s">
        <v>71</v>
      </c>
      <c r="E153" s="150" t="s">
        <v>272</v>
      </c>
      <c r="F153" s="150" t="s">
        <v>273</v>
      </c>
      <c r="J153" s="151">
        <f>BK153</f>
        <v>0</v>
      </c>
      <c r="L153" s="139"/>
      <c r="M153" s="143"/>
      <c r="N153" s="144"/>
      <c r="O153" s="144"/>
      <c r="P153" s="145">
        <f>SUM(P154:P161)</f>
        <v>404.80354199999999</v>
      </c>
      <c r="Q153" s="144"/>
      <c r="R153" s="145">
        <f>SUM(R154:R161)</f>
        <v>0</v>
      </c>
      <c r="S153" s="144"/>
      <c r="T153" s="146">
        <f>SUM(T154:T161)</f>
        <v>0</v>
      </c>
      <c r="AR153" s="140" t="s">
        <v>80</v>
      </c>
      <c r="AT153" s="147" t="s">
        <v>71</v>
      </c>
      <c r="AU153" s="147" t="s">
        <v>80</v>
      </c>
      <c r="AY153" s="140" t="s">
        <v>127</v>
      </c>
      <c r="BK153" s="148">
        <f>SUM(BK154:BK161)</f>
        <v>0</v>
      </c>
    </row>
    <row r="154" spans="2:65" s="1" customFormat="1" ht="31.5" customHeight="1">
      <c r="B154" s="152"/>
      <c r="C154" s="153" t="s">
        <v>274</v>
      </c>
      <c r="D154" s="153" t="s">
        <v>129</v>
      </c>
      <c r="E154" s="154" t="s">
        <v>275</v>
      </c>
      <c r="F154" s="155" t="s">
        <v>276</v>
      </c>
      <c r="G154" s="156" t="s">
        <v>147</v>
      </c>
      <c r="H154" s="157">
        <v>241.09800000000001</v>
      </c>
      <c r="I154" s="326"/>
      <c r="J154" s="158">
        <f>ROUND(I154*H154,2)</f>
        <v>0</v>
      </c>
      <c r="K154" s="155" t="s">
        <v>133</v>
      </c>
      <c r="L154" s="36"/>
      <c r="M154" s="159" t="s">
        <v>5</v>
      </c>
      <c r="N154" s="160" t="s">
        <v>43</v>
      </c>
      <c r="O154" s="161">
        <v>1.47</v>
      </c>
      <c r="P154" s="161">
        <f>O154*H154</f>
        <v>354.41406000000001</v>
      </c>
      <c r="Q154" s="161">
        <v>0</v>
      </c>
      <c r="R154" s="161">
        <f>Q154*H154</f>
        <v>0</v>
      </c>
      <c r="S154" s="161">
        <v>0</v>
      </c>
      <c r="T154" s="162">
        <f>S154*H154</f>
        <v>0</v>
      </c>
      <c r="AR154" s="22" t="s">
        <v>134</v>
      </c>
      <c r="AT154" s="22" t="s">
        <v>129</v>
      </c>
      <c r="AU154" s="22" t="s">
        <v>82</v>
      </c>
      <c r="AY154" s="22" t="s">
        <v>127</v>
      </c>
      <c r="BE154" s="163">
        <f>IF(N154="základní",J154,0)</f>
        <v>0</v>
      </c>
      <c r="BF154" s="163">
        <f>IF(N154="snížená",J154,0)</f>
        <v>0</v>
      </c>
      <c r="BG154" s="163">
        <f>IF(N154="zákl. přenesená",J154,0)</f>
        <v>0</v>
      </c>
      <c r="BH154" s="163">
        <f>IF(N154="sníž. přenesená",J154,0)</f>
        <v>0</v>
      </c>
      <c r="BI154" s="163">
        <f>IF(N154="nulová",J154,0)</f>
        <v>0</v>
      </c>
      <c r="BJ154" s="22" t="s">
        <v>80</v>
      </c>
      <c r="BK154" s="163">
        <f>ROUND(I154*H154,2)</f>
        <v>0</v>
      </c>
      <c r="BL154" s="22" t="s">
        <v>134</v>
      </c>
      <c r="BM154" s="22" t="s">
        <v>277</v>
      </c>
    </row>
    <row r="155" spans="2:65" s="1" customFormat="1" ht="31.5" customHeight="1">
      <c r="B155" s="152"/>
      <c r="C155" s="153" t="s">
        <v>278</v>
      </c>
      <c r="D155" s="153" t="s">
        <v>129</v>
      </c>
      <c r="E155" s="154" t="s">
        <v>279</v>
      </c>
      <c r="F155" s="155" t="s">
        <v>280</v>
      </c>
      <c r="G155" s="156" t="s">
        <v>147</v>
      </c>
      <c r="H155" s="157">
        <v>241.09800000000001</v>
      </c>
      <c r="I155" s="326"/>
      <c r="J155" s="158">
        <f>ROUND(I155*H155,2)</f>
        <v>0</v>
      </c>
      <c r="K155" s="155" t="s">
        <v>133</v>
      </c>
      <c r="L155" s="36"/>
      <c r="M155" s="159" t="s">
        <v>5</v>
      </c>
      <c r="N155" s="160" t="s">
        <v>43</v>
      </c>
      <c r="O155" s="161">
        <v>0.125</v>
      </c>
      <c r="P155" s="161">
        <f>O155*H155</f>
        <v>30.137250000000002</v>
      </c>
      <c r="Q155" s="161">
        <v>0</v>
      </c>
      <c r="R155" s="161">
        <f>Q155*H155</f>
        <v>0</v>
      </c>
      <c r="S155" s="161">
        <v>0</v>
      </c>
      <c r="T155" s="162">
        <f>S155*H155</f>
        <v>0</v>
      </c>
      <c r="AR155" s="22" t="s">
        <v>134</v>
      </c>
      <c r="AT155" s="22" t="s">
        <v>129</v>
      </c>
      <c r="AU155" s="22" t="s">
        <v>82</v>
      </c>
      <c r="AY155" s="22" t="s">
        <v>127</v>
      </c>
      <c r="BE155" s="163">
        <f>IF(N155="základní",J155,0)</f>
        <v>0</v>
      </c>
      <c r="BF155" s="163">
        <f>IF(N155="snížená",J155,0)</f>
        <v>0</v>
      </c>
      <c r="BG155" s="163">
        <f>IF(N155="zákl. přenesená",J155,0)</f>
        <v>0</v>
      </c>
      <c r="BH155" s="163">
        <f>IF(N155="sníž. přenesená",J155,0)</f>
        <v>0</v>
      </c>
      <c r="BI155" s="163">
        <f>IF(N155="nulová",J155,0)</f>
        <v>0</v>
      </c>
      <c r="BJ155" s="22" t="s">
        <v>80</v>
      </c>
      <c r="BK155" s="163">
        <f>ROUND(I155*H155,2)</f>
        <v>0</v>
      </c>
      <c r="BL155" s="22" t="s">
        <v>134</v>
      </c>
      <c r="BM155" s="22" t="s">
        <v>281</v>
      </c>
    </row>
    <row r="156" spans="2:65" s="1" customFormat="1" ht="31.5" customHeight="1">
      <c r="B156" s="152"/>
      <c r="C156" s="153" t="s">
        <v>282</v>
      </c>
      <c r="D156" s="153" t="s">
        <v>129</v>
      </c>
      <c r="E156" s="154" t="s">
        <v>283</v>
      </c>
      <c r="F156" s="155" t="s">
        <v>284</v>
      </c>
      <c r="G156" s="156" t="s">
        <v>147</v>
      </c>
      <c r="H156" s="157">
        <v>3375.3719999999998</v>
      </c>
      <c r="I156" s="326"/>
      <c r="J156" s="158">
        <f>ROUND(I156*H156,2)</f>
        <v>0</v>
      </c>
      <c r="K156" s="155" t="s">
        <v>133</v>
      </c>
      <c r="L156" s="36"/>
      <c r="M156" s="159" t="s">
        <v>5</v>
      </c>
      <c r="N156" s="160" t="s">
        <v>43</v>
      </c>
      <c r="O156" s="161">
        <v>6.0000000000000001E-3</v>
      </c>
      <c r="P156" s="161">
        <f>O156*H156</f>
        <v>20.252231999999999</v>
      </c>
      <c r="Q156" s="161">
        <v>0</v>
      </c>
      <c r="R156" s="161">
        <f>Q156*H156</f>
        <v>0</v>
      </c>
      <c r="S156" s="161">
        <v>0</v>
      </c>
      <c r="T156" s="162">
        <f>S156*H156</f>
        <v>0</v>
      </c>
      <c r="AR156" s="22" t="s">
        <v>134</v>
      </c>
      <c r="AT156" s="22" t="s">
        <v>129</v>
      </c>
      <c r="AU156" s="22" t="s">
        <v>82</v>
      </c>
      <c r="AY156" s="22" t="s">
        <v>127</v>
      </c>
      <c r="BE156" s="163">
        <f>IF(N156="základní",J156,0)</f>
        <v>0</v>
      </c>
      <c r="BF156" s="163">
        <f>IF(N156="snížená",J156,0)</f>
        <v>0</v>
      </c>
      <c r="BG156" s="163">
        <f>IF(N156="zákl. přenesená",J156,0)</f>
        <v>0</v>
      </c>
      <c r="BH156" s="163">
        <f>IF(N156="sníž. přenesená",J156,0)</f>
        <v>0</v>
      </c>
      <c r="BI156" s="163">
        <f>IF(N156="nulová",J156,0)</f>
        <v>0</v>
      </c>
      <c r="BJ156" s="22" t="s">
        <v>80</v>
      </c>
      <c r="BK156" s="163">
        <f>ROUND(I156*H156,2)</f>
        <v>0</v>
      </c>
      <c r="BL156" s="22" t="s">
        <v>134</v>
      </c>
      <c r="BM156" s="22" t="s">
        <v>285</v>
      </c>
    </row>
    <row r="157" spans="2:65" s="11" customFormat="1">
      <c r="B157" s="164"/>
      <c r="D157" s="165" t="s">
        <v>136</v>
      </c>
      <c r="F157" s="167" t="s">
        <v>286</v>
      </c>
      <c r="H157" s="168">
        <v>3375.3719999999998</v>
      </c>
      <c r="I157" s="328"/>
      <c r="L157" s="164"/>
      <c r="M157" s="169"/>
      <c r="N157" s="170"/>
      <c r="O157" s="170"/>
      <c r="P157" s="170"/>
      <c r="Q157" s="170"/>
      <c r="R157" s="170"/>
      <c r="S157" s="170"/>
      <c r="T157" s="171"/>
      <c r="AT157" s="172" t="s">
        <v>136</v>
      </c>
      <c r="AU157" s="172" t="s">
        <v>82</v>
      </c>
      <c r="AV157" s="11" t="s">
        <v>82</v>
      </c>
      <c r="AW157" s="11" t="s">
        <v>6</v>
      </c>
      <c r="AX157" s="11" t="s">
        <v>80</v>
      </c>
      <c r="AY157" s="172" t="s">
        <v>127</v>
      </c>
    </row>
    <row r="158" spans="2:65" s="1" customFormat="1" ht="22.5" customHeight="1">
      <c r="B158" s="152"/>
      <c r="C158" s="153" t="s">
        <v>287</v>
      </c>
      <c r="D158" s="153" t="s">
        <v>129</v>
      </c>
      <c r="E158" s="154" t="s">
        <v>288</v>
      </c>
      <c r="F158" s="155" t="s">
        <v>289</v>
      </c>
      <c r="G158" s="156" t="s">
        <v>147</v>
      </c>
      <c r="H158" s="157">
        <v>216.321</v>
      </c>
      <c r="I158" s="326"/>
      <c r="J158" s="158">
        <f>ROUND(I158*H158,2)</f>
        <v>0</v>
      </c>
      <c r="K158" s="155" t="s">
        <v>133</v>
      </c>
      <c r="L158" s="36"/>
      <c r="M158" s="159" t="s">
        <v>5</v>
      </c>
      <c r="N158" s="160" t="s">
        <v>43</v>
      </c>
      <c r="O158" s="161">
        <v>0</v>
      </c>
      <c r="P158" s="161">
        <f>O158*H158</f>
        <v>0</v>
      </c>
      <c r="Q158" s="161">
        <v>0</v>
      </c>
      <c r="R158" s="161">
        <f>Q158*H158</f>
        <v>0</v>
      </c>
      <c r="S158" s="161">
        <v>0</v>
      </c>
      <c r="T158" s="162">
        <f>S158*H158</f>
        <v>0</v>
      </c>
      <c r="AR158" s="22" t="s">
        <v>134</v>
      </c>
      <c r="AT158" s="22" t="s">
        <v>129</v>
      </c>
      <c r="AU158" s="22" t="s">
        <v>82</v>
      </c>
      <c r="AY158" s="22" t="s">
        <v>127</v>
      </c>
      <c r="BE158" s="163">
        <f>IF(N158="základní",J158,0)</f>
        <v>0</v>
      </c>
      <c r="BF158" s="163">
        <f>IF(N158="snížená",J158,0)</f>
        <v>0</v>
      </c>
      <c r="BG158" s="163">
        <f>IF(N158="zákl. přenesená",J158,0)</f>
        <v>0</v>
      </c>
      <c r="BH158" s="163">
        <f>IF(N158="sníž. přenesená",J158,0)</f>
        <v>0</v>
      </c>
      <c r="BI158" s="163">
        <f>IF(N158="nulová",J158,0)</f>
        <v>0</v>
      </c>
      <c r="BJ158" s="22" t="s">
        <v>80</v>
      </c>
      <c r="BK158" s="163">
        <f>ROUND(I158*H158,2)</f>
        <v>0</v>
      </c>
      <c r="BL158" s="22" t="s">
        <v>134</v>
      </c>
      <c r="BM158" s="22" t="s">
        <v>290</v>
      </c>
    </row>
    <row r="159" spans="2:65" s="11" customFormat="1">
      <c r="B159" s="164"/>
      <c r="D159" s="165" t="s">
        <v>136</v>
      </c>
      <c r="E159" s="166" t="s">
        <v>5</v>
      </c>
      <c r="F159" s="167" t="s">
        <v>291</v>
      </c>
      <c r="H159" s="168">
        <v>216.321</v>
      </c>
      <c r="I159" s="328"/>
      <c r="L159" s="164"/>
      <c r="M159" s="169"/>
      <c r="N159" s="170"/>
      <c r="O159" s="170"/>
      <c r="P159" s="170"/>
      <c r="Q159" s="170"/>
      <c r="R159" s="170"/>
      <c r="S159" s="170"/>
      <c r="T159" s="171"/>
      <c r="AT159" s="172" t="s">
        <v>136</v>
      </c>
      <c r="AU159" s="172" t="s">
        <v>82</v>
      </c>
      <c r="AV159" s="11" t="s">
        <v>82</v>
      </c>
      <c r="AW159" s="11" t="s">
        <v>35</v>
      </c>
      <c r="AX159" s="11" t="s">
        <v>72</v>
      </c>
      <c r="AY159" s="172" t="s">
        <v>127</v>
      </c>
    </row>
    <row r="160" spans="2:65" s="1" customFormat="1" ht="22.5" customHeight="1">
      <c r="B160" s="152"/>
      <c r="C160" s="153" t="s">
        <v>292</v>
      </c>
      <c r="D160" s="153" t="s">
        <v>129</v>
      </c>
      <c r="E160" s="154" t="s">
        <v>293</v>
      </c>
      <c r="F160" s="155" t="s">
        <v>294</v>
      </c>
      <c r="G160" s="156" t="s">
        <v>147</v>
      </c>
      <c r="H160" s="157">
        <v>24.777000000000001</v>
      </c>
      <c r="I160" s="326"/>
      <c r="J160" s="158">
        <f>ROUND(I160*H160,2)</f>
        <v>0</v>
      </c>
      <c r="K160" s="155" t="s">
        <v>133</v>
      </c>
      <c r="L160" s="36"/>
      <c r="M160" s="159" t="s">
        <v>5</v>
      </c>
      <c r="N160" s="160" t="s">
        <v>43</v>
      </c>
      <c r="O160" s="161">
        <v>0</v>
      </c>
      <c r="P160" s="161">
        <f>O160*H160</f>
        <v>0</v>
      </c>
      <c r="Q160" s="161">
        <v>0</v>
      </c>
      <c r="R160" s="161">
        <f>Q160*H160</f>
        <v>0</v>
      </c>
      <c r="S160" s="161">
        <v>0</v>
      </c>
      <c r="T160" s="162">
        <f>S160*H160</f>
        <v>0</v>
      </c>
      <c r="AR160" s="22" t="s">
        <v>134</v>
      </c>
      <c r="AT160" s="22" t="s">
        <v>129</v>
      </c>
      <c r="AU160" s="22" t="s">
        <v>82</v>
      </c>
      <c r="AY160" s="22" t="s">
        <v>127</v>
      </c>
      <c r="BE160" s="163">
        <f>IF(N160="základní",J160,0)</f>
        <v>0</v>
      </c>
      <c r="BF160" s="163">
        <f>IF(N160="snížená",J160,0)</f>
        <v>0</v>
      </c>
      <c r="BG160" s="163">
        <f>IF(N160="zákl. přenesená",J160,0)</f>
        <v>0</v>
      </c>
      <c r="BH160" s="163">
        <f>IF(N160="sníž. přenesená",J160,0)</f>
        <v>0</v>
      </c>
      <c r="BI160" s="163">
        <f>IF(N160="nulová",J160,0)</f>
        <v>0</v>
      </c>
      <c r="BJ160" s="22" t="s">
        <v>80</v>
      </c>
      <c r="BK160" s="163">
        <f>ROUND(I160*H160,2)</f>
        <v>0</v>
      </c>
      <c r="BL160" s="22" t="s">
        <v>134</v>
      </c>
      <c r="BM160" s="22" t="s">
        <v>295</v>
      </c>
    </row>
    <row r="161" spans="2:65" s="11" customFormat="1">
      <c r="B161" s="164"/>
      <c r="D161" s="174" t="s">
        <v>136</v>
      </c>
      <c r="E161" s="172" t="s">
        <v>5</v>
      </c>
      <c r="F161" s="190" t="s">
        <v>296</v>
      </c>
      <c r="H161" s="191">
        <v>24.777000000000001</v>
      </c>
      <c r="L161" s="164"/>
      <c r="M161" s="169"/>
      <c r="N161" s="170"/>
      <c r="O161" s="170"/>
      <c r="P161" s="170"/>
      <c r="Q161" s="170"/>
      <c r="R161" s="170"/>
      <c r="S161" s="170"/>
      <c r="T161" s="171"/>
      <c r="AT161" s="172" t="s">
        <v>136</v>
      </c>
      <c r="AU161" s="172" t="s">
        <v>82</v>
      </c>
      <c r="AV161" s="11" t="s">
        <v>82</v>
      </c>
      <c r="AW161" s="11" t="s">
        <v>35</v>
      </c>
      <c r="AX161" s="11" t="s">
        <v>72</v>
      </c>
      <c r="AY161" s="172" t="s">
        <v>127</v>
      </c>
    </row>
    <row r="162" spans="2:65" s="10" customFormat="1" ht="29.85" customHeight="1">
      <c r="B162" s="139"/>
      <c r="D162" s="149" t="s">
        <v>71</v>
      </c>
      <c r="E162" s="150" t="s">
        <v>297</v>
      </c>
      <c r="F162" s="150" t="s">
        <v>298</v>
      </c>
      <c r="J162" s="151">
        <f>BK162</f>
        <v>0</v>
      </c>
      <c r="L162" s="139"/>
      <c r="M162" s="143"/>
      <c r="N162" s="144"/>
      <c r="O162" s="144"/>
      <c r="P162" s="145">
        <f>P163</f>
        <v>214.63566599999999</v>
      </c>
      <c r="Q162" s="144"/>
      <c r="R162" s="145">
        <f>R163</f>
        <v>0</v>
      </c>
      <c r="S162" s="144"/>
      <c r="T162" s="146">
        <f>T163</f>
        <v>0</v>
      </c>
      <c r="AR162" s="140" t="s">
        <v>80</v>
      </c>
      <c r="AT162" s="147" t="s">
        <v>71</v>
      </c>
      <c r="AU162" s="147" t="s">
        <v>80</v>
      </c>
      <c r="AY162" s="140" t="s">
        <v>127</v>
      </c>
      <c r="BK162" s="148">
        <f>BK163</f>
        <v>0</v>
      </c>
    </row>
    <row r="163" spans="2:65" s="1" customFormat="1" ht="44.25" customHeight="1">
      <c r="B163" s="152"/>
      <c r="C163" s="153" t="s">
        <v>299</v>
      </c>
      <c r="D163" s="153" t="s">
        <v>129</v>
      </c>
      <c r="E163" s="154" t="s">
        <v>300</v>
      </c>
      <c r="F163" s="155" t="s">
        <v>301</v>
      </c>
      <c r="G163" s="156" t="s">
        <v>147</v>
      </c>
      <c r="H163" s="157">
        <v>258.286</v>
      </c>
      <c r="I163" s="326"/>
      <c r="J163" s="158">
        <f>ROUND(I163*H163,2)</f>
        <v>0</v>
      </c>
      <c r="K163" s="155" t="s">
        <v>133</v>
      </c>
      <c r="L163" s="36"/>
      <c r="M163" s="159" t="s">
        <v>5</v>
      </c>
      <c r="N163" s="160" t="s">
        <v>43</v>
      </c>
      <c r="O163" s="161">
        <v>0.83099999999999996</v>
      </c>
      <c r="P163" s="161">
        <f>O163*H163</f>
        <v>214.63566599999999</v>
      </c>
      <c r="Q163" s="161">
        <v>0</v>
      </c>
      <c r="R163" s="161">
        <f>Q163*H163</f>
        <v>0</v>
      </c>
      <c r="S163" s="161">
        <v>0</v>
      </c>
      <c r="T163" s="162">
        <f>S163*H163</f>
        <v>0</v>
      </c>
      <c r="AR163" s="22" t="s">
        <v>134</v>
      </c>
      <c r="AT163" s="22" t="s">
        <v>129</v>
      </c>
      <c r="AU163" s="22" t="s">
        <v>82</v>
      </c>
      <c r="AY163" s="22" t="s">
        <v>127</v>
      </c>
      <c r="BE163" s="163">
        <f>IF(N163="základní",J163,0)</f>
        <v>0</v>
      </c>
      <c r="BF163" s="163">
        <f>IF(N163="snížená",J163,0)</f>
        <v>0</v>
      </c>
      <c r="BG163" s="163">
        <f>IF(N163="zákl. přenesená",J163,0)</f>
        <v>0</v>
      </c>
      <c r="BH163" s="163">
        <f>IF(N163="sníž. přenesená",J163,0)</f>
        <v>0</v>
      </c>
      <c r="BI163" s="163">
        <f>IF(N163="nulová",J163,0)</f>
        <v>0</v>
      </c>
      <c r="BJ163" s="22" t="s">
        <v>80</v>
      </c>
      <c r="BK163" s="163">
        <f>ROUND(I163*H163,2)</f>
        <v>0</v>
      </c>
      <c r="BL163" s="22" t="s">
        <v>134</v>
      </c>
      <c r="BM163" s="22" t="s">
        <v>302</v>
      </c>
    </row>
    <row r="164" spans="2:65" s="10" customFormat="1" ht="37.35" customHeight="1">
      <c r="B164" s="139"/>
      <c r="D164" s="140" t="s">
        <v>71</v>
      </c>
      <c r="E164" s="141" t="s">
        <v>303</v>
      </c>
      <c r="F164" s="141" t="s">
        <v>304</v>
      </c>
      <c r="J164" s="142">
        <f>BK164</f>
        <v>0</v>
      </c>
      <c r="L164" s="139"/>
      <c r="M164" s="143"/>
      <c r="N164" s="144"/>
      <c r="O164" s="144"/>
      <c r="P164" s="145">
        <f>P165+P181</f>
        <v>168.16474499999998</v>
      </c>
      <c r="Q164" s="144"/>
      <c r="R164" s="145">
        <f>R165+R181</f>
        <v>2.0666157200000002</v>
      </c>
      <c r="S164" s="144"/>
      <c r="T164" s="146">
        <f>T165+T181</f>
        <v>0</v>
      </c>
      <c r="AR164" s="140" t="s">
        <v>82</v>
      </c>
      <c r="AT164" s="147" t="s">
        <v>71</v>
      </c>
      <c r="AU164" s="147" t="s">
        <v>72</v>
      </c>
      <c r="AY164" s="140" t="s">
        <v>127</v>
      </c>
      <c r="BK164" s="148">
        <f>BK165+BK181</f>
        <v>0</v>
      </c>
    </row>
    <row r="165" spans="2:65" s="10" customFormat="1" ht="19.899999999999999" customHeight="1">
      <c r="B165" s="139"/>
      <c r="D165" s="149" t="s">
        <v>71</v>
      </c>
      <c r="E165" s="150" t="s">
        <v>305</v>
      </c>
      <c r="F165" s="150" t="s">
        <v>306</v>
      </c>
      <c r="J165" s="151">
        <f>BK165</f>
        <v>0</v>
      </c>
      <c r="L165" s="139"/>
      <c r="M165" s="143"/>
      <c r="N165" s="144"/>
      <c r="O165" s="144"/>
      <c r="P165" s="145">
        <f>SUM(P166:P180)</f>
        <v>160.46238499999998</v>
      </c>
      <c r="Q165" s="144"/>
      <c r="R165" s="145">
        <f>SUM(R166:R180)</f>
        <v>2.0346168000000002</v>
      </c>
      <c r="S165" s="144"/>
      <c r="T165" s="146">
        <f>SUM(T166:T180)</f>
        <v>0</v>
      </c>
      <c r="AR165" s="140" t="s">
        <v>82</v>
      </c>
      <c r="AT165" s="147" t="s">
        <v>71</v>
      </c>
      <c r="AU165" s="147" t="s">
        <v>80</v>
      </c>
      <c r="AY165" s="140" t="s">
        <v>127</v>
      </c>
      <c r="BK165" s="148">
        <f>SUM(BK166:BK180)</f>
        <v>0</v>
      </c>
    </row>
    <row r="166" spans="2:65" s="1" customFormat="1" ht="31.5" customHeight="1">
      <c r="B166" s="152"/>
      <c r="C166" s="153" t="s">
        <v>307</v>
      </c>
      <c r="D166" s="153" t="s">
        <v>129</v>
      </c>
      <c r="E166" s="154" t="s">
        <v>308</v>
      </c>
      <c r="F166" s="155" t="s">
        <v>309</v>
      </c>
      <c r="G166" s="156" t="s">
        <v>154</v>
      </c>
      <c r="H166" s="157">
        <v>584.66</v>
      </c>
      <c r="I166" s="326"/>
      <c r="J166" s="158">
        <f>ROUND(I166*H166,2)</f>
        <v>0</v>
      </c>
      <c r="K166" s="155" t="s">
        <v>133</v>
      </c>
      <c r="L166" s="36"/>
      <c r="M166" s="159" t="s">
        <v>5</v>
      </c>
      <c r="N166" s="160" t="s">
        <v>43</v>
      </c>
      <c r="O166" s="161">
        <v>6.9000000000000006E-2</v>
      </c>
      <c r="P166" s="161">
        <f>O166*H166</f>
        <v>40.341540000000002</v>
      </c>
      <c r="Q166" s="161">
        <v>1.8000000000000001E-4</v>
      </c>
      <c r="R166" s="161">
        <f>Q166*H166</f>
        <v>0.10523880000000001</v>
      </c>
      <c r="S166" s="161">
        <v>0</v>
      </c>
      <c r="T166" s="162">
        <f>S166*H166</f>
        <v>0</v>
      </c>
      <c r="AR166" s="22" t="s">
        <v>213</v>
      </c>
      <c r="AT166" s="22" t="s">
        <v>129</v>
      </c>
      <c r="AU166" s="22" t="s">
        <v>82</v>
      </c>
      <c r="AY166" s="22" t="s">
        <v>127</v>
      </c>
      <c r="BE166" s="163">
        <f>IF(N166="základní",J166,0)</f>
        <v>0</v>
      </c>
      <c r="BF166" s="163">
        <f>IF(N166="snížená",J166,0)</f>
        <v>0</v>
      </c>
      <c r="BG166" s="163">
        <f>IF(N166="zákl. přenesená",J166,0)</f>
        <v>0</v>
      </c>
      <c r="BH166" s="163">
        <f>IF(N166="sníž. přenesená",J166,0)</f>
        <v>0</v>
      </c>
      <c r="BI166" s="163">
        <f>IF(N166="nulová",J166,0)</f>
        <v>0</v>
      </c>
      <c r="BJ166" s="22" t="s">
        <v>80</v>
      </c>
      <c r="BK166" s="163">
        <f>ROUND(I166*H166,2)</f>
        <v>0</v>
      </c>
      <c r="BL166" s="22" t="s">
        <v>213</v>
      </c>
      <c r="BM166" s="22" t="s">
        <v>310</v>
      </c>
    </row>
    <row r="167" spans="2:65" s="1" customFormat="1" ht="22.5" customHeight="1">
      <c r="B167" s="152"/>
      <c r="C167" s="181" t="s">
        <v>311</v>
      </c>
      <c r="D167" s="181" t="s">
        <v>144</v>
      </c>
      <c r="E167" s="182" t="s">
        <v>312</v>
      </c>
      <c r="F167" s="183" t="s">
        <v>313</v>
      </c>
      <c r="G167" s="184" t="s">
        <v>154</v>
      </c>
      <c r="H167" s="185">
        <v>730.82500000000005</v>
      </c>
      <c r="I167" s="327"/>
      <c r="J167" s="186">
        <f>ROUND(I167*H167,2)</f>
        <v>0</v>
      </c>
      <c r="K167" s="183" t="s">
        <v>133</v>
      </c>
      <c r="L167" s="187"/>
      <c r="M167" s="188" t="s">
        <v>5</v>
      </c>
      <c r="N167" s="189" t="s">
        <v>43</v>
      </c>
      <c r="O167" s="161">
        <v>0</v>
      </c>
      <c r="P167" s="161">
        <f>O167*H167</f>
        <v>0</v>
      </c>
      <c r="Q167" s="161">
        <v>1.8E-3</v>
      </c>
      <c r="R167" s="161">
        <f>Q167*H167</f>
        <v>1.315485</v>
      </c>
      <c r="S167" s="161">
        <v>0</v>
      </c>
      <c r="T167" s="162">
        <f>S167*H167</f>
        <v>0</v>
      </c>
      <c r="AR167" s="22" t="s">
        <v>307</v>
      </c>
      <c r="AT167" s="22" t="s">
        <v>144</v>
      </c>
      <c r="AU167" s="22" t="s">
        <v>82</v>
      </c>
      <c r="AY167" s="22" t="s">
        <v>127</v>
      </c>
      <c r="BE167" s="163">
        <f>IF(N167="základní",J167,0)</f>
        <v>0</v>
      </c>
      <c r="BF167" s="163">
        <f>IF(N167="snížená",J167,0)</f>
        <v>0</v>
      </c>
      <c r="BG167" s="163">
        <f>IF(N167="zákl. přenesená",J167,0)</f>
        <v>0</v>
      </c>
      <c r="BH167" s="163">
        <f>IF(N167="sníž. přenesená",J167,0)</f>
        <v>0</v>
      </c>
      <c r="BI167" s="163">
        <f>IF(N167="nulová",J167,0)</f>
        <v>0</v>
      </c>
      <c r="BJ167" s="22" t="s">
        <v>80</v>
      </c>
      <c r="BK167" s="163">
        <f>ROUND(I167*H167,2)</f>
        <v>0</v>
      </c>
      <c r="BL167" s="22" t="s">
        <v>213</v>
      </c>
      <c r="BM167" s="22" t="s">
        <v>314</v>
      </c>
    </row>
    <row r="168" spans="2:65" s="1" customFormat="1" ht="27">
      <c r="B168" s="36"/>
      <c r="D168" s="174" t="s">
        <v>315</v>
      </c>
      <c r="F168" s="192" t="s">
        <v>316</v>
      </c>
      <c r="L168" s="36"/>
      <c r="M168" s="193"/>
      <c r="N168" s="37"/>
      <c r="O168" s="37"/>
      <c r="P168" s="37"/>
      <c r="Q168" s="37"/>
      <c r="R168" s="37"/>
      <c r="S168" s="37"/>
      <c r="T168" s="65"/>
      <c r="AT168" s="22" t="s">
        <v>315</v>
      </c>
      <c r="AU168" s="22" t="s">
        <v>82</v>
      </c>
    </row>
    <row r="169" spans="2:65" s="11" customFormat="1">
      <c r="B169" s="164"/>
      <c r="D169" s="165" t="s">
        <v>136</v>
      </c>
      <c r="F169" s="167" t="s">
        <v>317</v>
      </c>
      <c r="H169" s="168">
        <v>730.82500000000005</v>
      </c>
      <c r="L169" s="164"/>
      <c r="M169" s="169"/>
      <c r="N169" s="170"/>
      <c r="O169" s="170"/>
      <c r="P169" s="170"/>
      <c r="Q169" s="170"/>
      <c r="R169" s="170"/>
      <c r="S169" s="170"/>
      <c r="T169" s="171"/>
      <c r="AT169" s="172" t="s">
        <v>136</v>
      </c>
      <c r="AU169" s="172" t="s">
        <v>82</v>
      </c>
      <c r="AV169" s="11" t="s">
        <v>82</v>
      </c>
      <c r="AW169" s="11" t="s">
        <v>6</v>
      </c>
      <c r="AX169" s="11" t="s">
        <v>80</v>
      </c>
      <c r="AY169" s="172" t="s">
        <v>127</v>
      </c>
    </row>
    <row r="170" spans="2:65" s="1" customFormat="1" ht="31.5" customHeight="1">
      <c r="B170" s="152"/>
      <c r="C170" s="153" t="s">
        <v>318</v>
      </c>
      <c r="D170" s="153" t="s">
        <v>129</v>
      </c>
      <c r="E170" s="154" t="s">
        <v>319</v>
      </c>
      <c r="F170" s="155" t="s">
        <v>320</v>
      </c>
      <c r="G170" s="156" t="s">
        <v>154</v>
      </c>
      <c r="H170" s="157">
        <v>584.66</v>
      </c>
      <c r="I170" s="326"/>
      <c r="J170" s="158">
        <f>ROUND(I170*H170,2)</f>
        <v>0</v>
      </c>
      <c r="K170" s="155" t="s">
        <v>133</v>
      </c>
      <c r="L170" s="36"/>
      <c r="M170" s="159" t="s">
        <v>5</v>
      </c>
      <c r="N170" s="160" t="s">
        <v>43</v>
      </c>
      <c r="O170" s="161">
        <v>0.09</v>
      </c>
      <c r="P170" s="161">
        <f>O170*H170</f>
        <v>52.619399999999992</v>
      </c>
      <c r="Q170" s="161">
        <v>0</v>
      </c>
      <c r="R170" s="161">
        <f>Q170*H170</f>
        <v>0</v>
      </c>
      <c r="S170" s="161">
        <v>0</v>
      </c>
      <c r="T170" s="162">
        <f>S170*H170</f>
        <v>0</v>
      </c>
      <c r="AR170" s="22" t="s">
        <v>213</v>
      </c>
      <c r="AT170" s="22" t="s">
        <v>129</v>
      </c>
      <c r="AU170" s="22" t="s">
        <v>82</v>
      </c>
      <c r="AY170" s="22" t="s">
        <v>127</v>
      </c>
      <c r="BE170" s="163">
        <f>IF(N170="základní",J170,0)</f>
        <v>0</v>
      </c>
      <c r="BF170" s="163">
        <f>IF(N170="snížená",J170,0)</f>
        <v>0</v>
      </c>
      <c r="BG170" s="163">
        <f>IF(N170="zákl. přenesená",J170,0)</f>
        <v>0</v>
      </c>
      <c r="BH170" s="163">
        <f>IF(N170="sníž. přenesená",J170,0)</f>
        <v>0</v>
      </c>
      <c r="BI170" s="163">
        <f>IF(N170="nulová",J170,0)</f>
        <v>0</v>
      </c>
      <c r="BJ170" s="22" t="s">
        <v>80</v>
      </c>
      <c r="BK170" s="163">
        <f>ROUND(I170*H170,2)</f>
        <v>0</v>
      </c>
      <c r="BL170" s="22" t="s">
        <v>213</v>
      </c>
      <c r="BM170" s="22" t="s">
        <v>321</v>
      </c>
    </row>
    <row r="171" spans="2:65" s="11" customFormat="1">
      <c r="B171" s="164"/>
      <c r="D171" s="165" t="s">
        <v>136</v>
      </c>
      <c r="E171" s="166" t="s">
        <v>5</v>
      </c>
      <c r="F171" s="167" t="s">
        <v>236</v>
      </c>
      <c r="H171" s="168">
        <v>584.66</v>
      </c>
      <c r="L171" s="164"/>
      <c r="M171" s="169"/>
      <c r="N171" s="170"/>
      <c r="O171" s="170"/>
      <c r="P171" s="170"/>
      <c r="Q171" s="170"/>
      <c r="R171" s="170"/>
      <c r="S171" s="170"/>
      <c r="T171" s="171"/>
      <c r="AT171" s="172" t="s">
        <v>136</v>
      </c>
      <c r="AU171" s="172" t="s">
        <v>82</v>
      </c>
      <c r="AV171" s="11" t="s">
        <v>82</v>
      </c>
      <c r="AW171" s="11" t="s">
        <v>35</v>
      </c>
      <c r="AX171" s="11" t="s">
        <v>72</v>
      </c>
      <c r="AY171" s="172" t="s">
        <v>127</v>
      </c>
    </row>
    <row r="172" spans="2:65" s="1" customFormat="1" ht="22.5" customHeight="1">
      <c r="B172" s="152"/>
      <c r="C172" s="181" t="s">
        <v>322</v>
      </c>
      <c r="D172" s="181" t="s">
        <v>144</v>
      </c>
      <c r="E172" s="182" t="s">
        <v>323</v>
      </c>
      <c r="F172" s="183" t="s">
        <v>324</v>
      </c>
      <c r="G172" s="184" t="s">
        <v>154</v>
      </c>
      <c r="H172" s="185">
        <v>613.89300000000003</v>
      </c>
      <c r="I172" s="327"/>
      <c r="J172" s="186">
        <f>ROUND(I172*H172,2)</f>
        <v>0</v>
      </c>
      <c r="K172" s="183" t="s">
        <v>133</v>
      </c>
      <c r="L172" s="187"/>
      <c r="M172" s="188" t="s">
        <v>5</v>
      </c>
      <c r="N172" s="189" t="s">
        <v>43</v>
      </c>
      <c r="O172" s="161">
        <v>0</v>
      </c>
      <c r="P172" s="161">
        <f>O172*H172</f>
        <v>0</v>
      </c>
      <c r="Q172" s="161">
        <v>5.0000000000000001E-4</v>
      </c>
      <c r="R172" s="161">
        <f>Q172*H172</f>
        <v>0.30694650000000001</v>
      </c>
      <c r="S172" s="161">
        <v>0</v>
      </c>
      <c r="T172" s="162">
        <f>S172*H172</f>
        <v>0</v>
      </c>
      <c r="AR172" s="22" t="s">
        <v>307</v>
      </c>
      <c r="AT172" s="22" t="s">
        <v>144</v>
      </c>
      <c r="AU172" s="22" t="s">
        <v>82</v>
      </c>
      <c r="AY172" s="22" t="s">
        <v>127</v>
      </c>
      <c r="BE172" s="163">
        <f>IF(N172="základní",J172,0)</f>
        <v>0</v>
      </c>
      <c r="BF172" s="163">
        <f>IF(N172="snížená",J172,0)</f>
        <v>0</v>
      </c>
      <c r="BG172" s="163">
        <f>IF(N172="zákl. přenesená",J172,0)</f>
        <v>0</v>
      </c>
      <c r="BH172" s="163">
        <f>IF(N172="sníž. přenesená",J172,0)</f>
        <v>0</v>
      </c>
      <c r="BI172" s="163">
        <f>IF(N172="nulová",J172,0)</f>
        <v>0</v>
      </c>
      <c r="BJ172" s="22" t="s">
        <v>80</v>
      </c>
      <c r="BK172" s="163">
        <f>ROUND(I172*H172,2)</f>
        <v>0</v>
      </c>
      <c r="BL172" s="22" t="s">
        <v>213</v>
      </c>
      <c r="BM172" s="22" t="s">
        <v>325</v>
      </c>
    </row>
    <row r="173" spans="2:65" s="1" customFormat="1" ht="40.5">
      <c r="B173" s="36"/>
      <c r="D173" s="174" t="s">
        <v>315</v>
      </c>
      <c r="F173" s="192" t="s">
        <v>581</v>
      </c>
      <c r="L173" s="36"/>
      <c r="M173" s="193"/>
      <c r="N173" s="37"/>
      <c r="O173" s="37"/>
      <c r="P173" s="37"/>
      <c r="Q173" s="37"/>
      <c r="R173" s="37"/>
      <c r="S173" s="37"/>
      <c r="T173" s="65"/>
      <c r="AT173" s="22" t="s">
        <v>315</v>
      </c>
      <c r="AU173" s="22" t="s">
        <v>82</v>
      </c>
    </row>
    <row r="174" spans="2:65" s="11" customFormat="1">
      <c r="B174" s="164"/>
      <c r="D174" s="165" t="s">
        <v>136</v>
      </c>
      <c r="F174" s="167" t="s">
        <v>326</v>
      </c>
      <c r="H174" s="168">
        <v>613.89300000000003</v>
      </c>
      <c r="L174" s="164"/>
      <c r="M174" s="169"/>
      <c r="N174" s="170"/>
      <c r="O174" s="170"/>
      <c r="P174" s="170"/>
      <c r="Q174" s="170"/>
      <c r="R174" s="170"/>
      <c r="S174" s="170"/>
      <c r="T174" s="171"/>
      <c r="AT174" s="172" t="s">
        <v>136</v>
      </c>
      <c r="AU174" s="172" t="s">
        <v>82</v>
      </c>
      <c r="AV174" s="11" t="s">
        <v>82</v>
      </c>
      <c r="AW174" s="11" t="s">
        <v>6</v>
      </c>
      <c r="AX174" s="11" t="s">
        <v>80</v>
      </c>
      <c r="AY174" s="172" t="s">
        <v>127</v>
      </c>
    </row>
    <row r="175" spans="2:65" s="1" customFormat="1" ht="31.5" customHeight="1">
      <c r="B175" s="152"/>
      <c r="C175" s="153" t="s">
        <v>327</v>
      </c>
      <c r="D175" s="153" t="s">
        <v>129</v>
      </c>
      <c r="E175" s="154" t="s">
        <v>328</v>
      </c>
      <c r="F175" s="155" t="s">
        <v>329</v>
      </c>
      <c r="G175" s="156" t="s">
        <v>154</v>
      </c>
      <c r="H175" s="157">
        <v>584.66</v>
      </c>
      <c r="I175" s="326"/>
      <c r="J175" s="158">
        <f>ROUND(I175*H175,2)</f>
        <v>0</v>
      </c>
      <c r="K175" s="155" t="s">
        <v>133</v>
      </c>
      <c r="L175" s="36"/>
      <c r="M175" s="159" t="s">
        <v>5</v>
      </c>
      <c r="N175" s="160" t="s">
        <v>43</v>
      </c>
      <c r="O175" s="161">
        <v>0.11</v>
      </c>
      <c r="P175" s="161">
        <f>O175*H175</f>
        <v>64.312600000000003</v>
      </c>
      <c r="Q175" s="161">
        <v>0</v>
      </c>
      <c r="R175" s="161">
        <f>Q175*H175</f>
        <v>0</v>
      </c>
      <c r="S175" s="161">
        <v>0</v>
      </c>
      <c r="T175" s="162">
        <f>S175*H175</f>
        <v>0</v>
      </c>
      <c r="AR175" s="22" t="s">
        <v>213</v>
      </c>
      <c r="AT175" s="22" t="s">
        <v>129</v>
      </c>
      <c r="AU175" s="22" t="s">
        <v>82</v>
      </c>
      <c r="AY175" s="22" t="s">
        <v>127</v>
      </c>
      <c r="BE175" s="163">
        <f>IF(N175="základní",J175,0)</f>
        <v>0</v>
      </c>
      <c r="BF175" s="163">
        <f>IF(N175="snížená",J175,0)</f>
        <v>0</v>
      </c>
      <c r="BG175" s="163">
        <f>IF(N175="zákl. přenesená",J175,0)</f>
        <v>0</v>
      </c>
      <c r="BH175" s="163">
        <f>IF(N175="sníž. přenesená",J175,0)</f>
        <v>0</v>
      </c>
      <c r="BI175" s="163">
        <f>IF(N175="nulová",J175,0)</f>
        <v>0</v>
      </c>
      <c r="BJ175" s="22" t="s">
        <v>80</v>
      </c>
      <c r="BK175" s="163">
        <f>ROUND(I175*H175,2)</f>
        <v>0</v>
      </c>
      <c r="BL175" s="22" t="s">
        <v>213</v>
      </c>
      <c r="BM175" s="22" t="s">
        <v>330</v>
      </c>
    </row>
    <row r="176" spans="2:65" s="1" customFormat="1" ht="22.5" customHeight="1">
      <c r="B176" s="152"/>
      <c r="C176" s="181" t="s">
        <v>331</v>
      </c>
      <c r="D176" s="181" t="s">
        <v>144</v>
      </c>
      <c r="E176" s="182" t="s">
        <v>323</v>
      </c>
      <c r="F176" s="183" t="s">
        <v>324</v>
      </c>
      <c r="G176" s="184" t="s">
        <v>154</v>
      </c>
      <c r="H176" s="185">
        <v>613.89300000000003</v>
      </c>
      <c r="I176" s="327"/>
      <c r="J176" s="186">
        <f>ROUND(I176*H176,2)</f>
        <v>0</v>
      </c>
      <c r="K176" s="183" t="s">
        <v>133</v>
      </c>
      <c r="L176" s="187"/>
      <c r="M176" s="188" t="s">
        <v>5</v>
      </c>
      <c r="N176" s="189" t="s">
        <v>43</v>
      </c>
      <c r="O176" s="161">
        <v>0</v>
      </c>
      <c r="P176" s="161">
        <f>O176*H176</f>
        <v>0</v>
      </c>
      <c r="Q176" s="161">
        <v>5.0000000000000001E-4</v>
      </c>
      <c r="R176" s="161">
        <f>Q176*H176</f>
        <v>0.30694650000000001</v>
      </c>
      <c r="S176" s="161">
        <v>0</v>
      </c>
      <c r="T176" s="162">
        <f>S176*H176</f>
        <v>0</v>
      </c>
      <c r="AR176" s="22" t="s">
        <v>307</v>
      </c>
      <c r="AT176" s="22" t="s">
        <v>144</v>
      </c>
      <c r="AU176" s="22" t="s">
        <v>82</v>
      </c>
      <c r="AY176" s="22" t="s">
        <v>127</v>
      </c>
      <c r="BE176" s="163">
        <f>IF(N176="základní",J176,0)</f>
        <v>0</v>
      </c>
      <c r="BF176" s="163">
        <f>IF(N176="snížená",J176,0)</f>
        <v>0</v>
      </c>
      <c r="BG176" s="163">
        <f>IF(N176="zákl. přenesená",J176,0)</f>
        <v>0</v>
      </c>
      <c r="BH176" s="163">
        <f>IF(N176="sníž. přenesená",J176,0)</f>
        <v>0</v>
      </c>
      <c r="BI176" s="163">
        <f>IF(N176="nulová",J176,0)</f>
        <v>0</v>
      </c>
      <c r="BJ176" s="22" t="s">
        <v>80</v>
      </c>
      <c r="BK176" s="163">
        <f>ROUND(I176*H176,2)</f>
        <v>0</v>
      </c>
      <c r="BL176" s="22" t="s">
        <v>213</v>
      </c>
      <c r="BM176" s="22" t="s">
        <v>332</v>
      </c>
    </row>
    <row r="177" spans="2:65" s="1" customFormat="1" ht="40.5">
      <c r="B177" s="36"/>
      <c r="D177" s="174" t="s">
        <v>315</v>
      </c>
      <c r="F177" s="192" t="s">
        <v>581</v>
      </c>
      <c r="L177" s="36"/>
      <c r="M177" s="193"/>
      <c r="N177" s="37"/>
      <c r="O177" s="37"/>
      <c r="P177" s="37"/>
      <c r="Q177" s="37"/>
      <c r="R177" s="37"/>
      <c r="S177" s="37"/>
      <c r="T177" s="65"/>
      <c r="AT177" s="22" t="s">
        <v>315</v>
      </c>
      <c r="AU177" s="22" t="s">
        <v>82</v>
      </c>
    </row>
    <row r="178" spans="2:65" s="11" customFormat="1">
      <c r="B178" s="164"/>
      <c r="D178" s="165" t="s">
        <v>136</v>
      </c>
      <c r="F178" s="167" t="s">
        <v>326</v>
      </c>
      <c r="H178" s="168">
        <v>613.89300000000003</v>
      </c>
      <c r="L178" s="164"/>
      <c r="M178" s="169"/>
      <c r="N178" s="170"/>
      <c r="O178" s="170"/>
      <c r="P178" s="170"/>
      <c r="Q178" s="170"/>
      <c r="R178" s="170"/>
      <c r="S178" s="170"/>
      <c r="T178" s="171"/>
      <c r="AT178" s="172" t="s">
        <v>136</v>
      </c>
      <c r="AU178" s="172" t="s">
        <v>82</v>
      </c>
      <c r="AV178" s="11" t="s">
        <v>82</v>
      </c>
      <c r="AW178" s="11" t="s">
        <v>6</v>
      </c>
      <c r="AX178" s="11" t="s">
        <v>80</v>
      </c>
      <c r="AY178" s="172" t="s">
        <v>127</v>
      </c>
    </row>
    <row r="179" spans="2:65" s="1" customFormat="1" ht="22.5" customHeight="1">
      <c r="B179" s="152"/>
      <c r="C179" s="153" t="s">
        <v>333</v>
      </c>
      <c r="D179" s="153" t="s">
        <v>129</v>
      </c>
      <c r="E179" s="154" t="s">
        <v>334</v>
      </c>
      <c r="F179" s="155" t="s">
        <v>335</v>
      </c>
      <c r="G179" s="156" t="s">
        <v>336</v>
      </c>
      <c r="H179" s="157">
        <v>1</v>
      </c>
      <c r="I179" s="326"/>
      <c r="J179" s="158">
        <f>ROUND(I179*H179,2)</f>
        <v>0</v>
      </c>
      <c r="K179" s="155" t="s">
        <v>5</v>
      </c>
      <c r="L179" s="36"/>
      <c r="M179" s="159" t="s">
        <v>5</v>
      </c>
      <c r="N179" s="160" t="s">
        <v>43</v>
      </c>
      <c r="O179" s="161">
        <v>0</v>
      </c>
      <c r="P179" s="161">
        <f>O179*H179</f>
        <v>0</v>
      </c>
      <c r="Q179" s="161">
        <v>0</v>
      </c>
      <c r="R179" s="161">
        <f>Q179*H179</f>
        <v>0</v>
      </c>
      <c r="S179" s="161">
        <v>0</v>
      </c>
      <c r="T179" s="162">
        <f>S179*H179</f>
        <v>0</v>
      </c>
      <c r="AR179" s="22" t="s">
        <v>213</v>
      </c>
      <c r="AT179" s="22" t="s">
        <v>129</v>
      </c>
      <c r="AU179" s="22" t="s">
        <v>82</v>
      </c>
      <c r="AY179" s="22" t="s">
        <v>127</v>
      </c>
      <c r="BE179" s="163">
        <f>IF(N179="základní",J179,0)</f>
        <v>0</v>
      </c>
      <c r="BF179" s="163">
        <f>IF(N179="snížená",J179,0)</f>
        <v>0</v>
      </c>
      <c r="BG179" s="163">
        <f>IF(N179="zákl. přenesená",J179,0)</f>
        <v>0</v>
      </c>
      <c r="BH179" s="163">
        <f>IF(N179="sníž. přenesená",J179,0)</f>
        <v>0</v>
      </c>
      <c r="BI179" s="163">
        <f>IF(N179="nulová",J179,0)</f>
        <v>0</v>
      </c>
      <c r="BJ179" s="22" t="s">
        <v>80</v>
      </c>
      <c r="BK179" s="163">
        <f>ROUND(I179*H179,2)</f>
        <v>0</v>
      </c>
      <c r="BL179" s="22" t="s">
        <v>213</v>
      </c>
      <c r="BM179" s="22" t="s">
        <v>337</v>
      </c>
    </row>
    <row r="180" spans="2:65" s="1" customFormat="1" ht="44.25" customHeight="1">
      <c r="B180" s="152"/>
      <c r="C180" s="153" t="s">
        <v>338</v>
      </c>
      <c r="D180" s="153" t="s">
        <v>129</v>
      </c>
      <c r="E180" s="154" t="s">
        <v>339</v>
      </c>
      <c r="F180" s="155" t="s">
        <v>340</v>
      </c>
      <c r="G180" s="156" t="s">
        <v>147</v>
      </c>
      <c r="H180" s="157">
        <v>2.0350000000000001</v>
      </c>
      <c r="I180" s="326"/>
      <c r="J180" s="158">
        <f>ROUND(I180*H180,2)</f>
        <v>0</v>
      </c>
      <c r="K180" s="155" t="s">
        <v>133</v>
      </c>
      <c r="L180" s="36"/>
      <c r="M180" s="159" t="s">
        <v>5</v>
      </c>
      <c r="N180" s="160" t="s">
        <v>43</v>
      </c>
      <c r="O180" s="161">
        <v>1.5669999999999999</v>
      </c>
      <c r="P180" s="161">
        <f>O180*H180</f>
        <v>3.1888450000000002</v>
      </c>
      <c r="Q180" s="161">
        <v>0</v>
      </c>
      <c r="R180" s="161">
        <f>Q180*H180</f>
        <v>0</v>
      </c>
      <c r="S180" s="161">
        <v>0</v>
      </c>
      <c r="T180" s="162">
        <f>S180*H180</f>
        <v>0</v>
      </c>
      <c r="AR180" s="22" t="s">
        <v>213</v>
      </c>
      <c r="AT180" s="22" t="s">
        <v>129</v>
      </c>
      <c r="AU180" s="22" t="s">
        <v>82</v>
      </c>
      <c r="AY180" s="22" t="s">
        <v>127</v>
      </c>
      <c r="BE180" s="163">
        <f>IF(N180="základní",J180,0)</f>
        <v>0</v>
      </c>
      <c r="BF180" s="163">
        <f>IF(N180="snížená",J180,0)</f>
        <v>0</v>
      </c>
      <c r="BG180" s="163">
        <f>IF(N180="zákl. přenesená",J180,0)</f>
        <v>0</v>
      </c>
      <c r="BH180" s="163">
        <f>IF(N180="sníž. přenesená",J180,0)</f>
        <v>0</v>
      </c>
      <c r="BI180" s="163">
        <f>IF(N180="nulová",J180,0)</f>
        <v>0</v>
      </c>
      <c r="BJ180" s="22" t="s">
        <v>80</v>
      </c>
      <c r="BK180" s="163">
        <f>ROUND(I180*H180,2)</f>
        <v>0</v>
      </c>
      <c r="BL180" s="22" t="s">
        <v>213</v>
      </c>
      <c r="BM180" s="22" t="s">
        <v>341</v>
      </c>
    </row>
    <row r="181" spans="2:65" s="10" customFormat="1" ht="29.85" customHeight="1">
      <c r="B181" s="139"/>
      <c r="D181" s="149" t="s">
        <v>71</v>
      </c>
      <c r="E181" s="150" t="s">
        <v>342</v>
      </c>
      <c r="F181" s="150" t="s">
        <v>343</v>
      </c>
      <c r="J181" s="151">
        <f>BK181</f>
        <v>0</v>
      </c>
      <c r="L181" s="139"/>
      <c r="M181" s="143"/>
      <c r="N181" s="144"/>
      <c r="O181" s="144"/>
      <c r="P181" s="145">
        <f>SUM(P182:P195)</f>
        <v>7.7023600000000005</v>
      </c>
      <c r="Q181" s="144"/>
      <c r="R181" s="145">
        <f>SUM(R182:R195)</f>
        <v>3.199892E-2</v>
      </c>
      <c r="S181" s="144"/>
      <c r="T181" s="146">
        <f>SUM(T182:T195)</f>
        <v>0</v>
      </c>
      <c r="AR181" s="140" t="s">
        <v>82</v>
      </c>
      <c r="AT181" s="147" t="s">
        <v>71</v>
      </c>
      <c r="AU181" s="147" t="s">
        <v>80</v>
      </c>
      <c r="AY181" s="140" t="s">
        <v>127</v>
      </c>
      <c r="BK181" s="148">
        <f>SUM(BK182:BK195)</f>
        <v>0</v>
      </c>
    </row>
    <row r="182" spans="2:65" s="1" customFormat="1" ht="22.5" customHeight="1">
      <c r="B182" s="152"/>
      <c r="C182" s="153" t="s">
        <v>344</v>
      </c>
      <c r="D182" s="153" t="s">
        <v>129</v>
      </c>
      <c r="E182" s="154" t="s">
        <v>345</v>
      </c>
      <c r="F182" s="155" t="s">
        <v>346</v>
      </c>
      <c r="G182" s="156" t="s">
        <v>347</v>
      </c>
      <c r="H182" s="157">
        <v>28.556000000000001</v>
      </c>
      <c r="I182" s="158"/>
      <c r="J182" s="158">
        <f>ROUND(I182*H182,2)</f>
        <v>0</v>
      </c>
      <c r="K182" s="155" t="s">
        <v>133</v>
      </c>
      <c r="L182" s="36"/>
      <c r="M182" s="159" t="s">
        <v>5</v>
      </c>
      <c r="N182" s="160" t="s">
        <v>43</v>
      </c>
      <c r="O182" s="161">
        <v>0.26600000000000001</v>
      </c>
      <c r="P182" s="161">
        <f>O182*H182</f>
        <v>7.5958960000000006</v>
      </c>
      <c r="Q182" s="161">
        <v>6.9999999999999994E-5</v>
      </c>
      <c r="R182" s="161">
        <f>Q182*H182</f>
        <v>1.99892E-3</v>
      </c>
      <c r="S182" s="161">
        <v>0</v>
      </c>
      <c r="T182" s="162">
        <f>S182*H182</f>
        <v>0</v>
      </c>
      <c r="AR182" s="22" t="s">
        <v>213</v>
      </c>
      <c r="AT182" s="22" t="s">
        <v>129</v>
      </c>
      <c r="AU182" s="22" t="s">
        <v>82</v>
      </c>
      <c r="AY182" s="22" t="s">
        <v>127</v>
      </c>
      <c r="BE182" s="163">
        <f>IF(N182="základní",J182,0)</f>
        <v>0</v>
      </c>
      <c r="BF182" s="163">
        <f>IF(N182="snížená",J182,0)</f>
        <v>0</v>
      </c>
      <c r="BG182" s="163">
        <f>IF(N182="zákl. přenesená",J182,0)</f>
        <v>0</v>
      </c>
      <c r="BH182" s="163">
        <f>IF(N182="sníž. přenesená",J182,0)</f>
        <v>0</v>
      </c>
      <c r="BI182" s="163">
        <f>IF(N182="nulová",J182,0)</f>
        <v>0</v>
      </c>
      <c r="BJ182" s="22" t="s">
        <v>80</v>
      </c>
      <c r="BK182" s="163">
        <f>ROUND(I182*H182,2)</f>
        <v>0</v>
      </c>
      <c r="BL182" s="22" t="s">
        <v>213</v>
      </c>
      <c r="BM182" s="22" t="s">
        <v>348</v>
      </c>
    </row>
    <row r="183" spans="2:65" s="12" customFormat="1">
      <c r="B183" s="173"/>
      <c r="D183" s="174" t="s">
        <v>136</v>
      </c>
      <c r="E183" s="175" t="s">
        <v>5</v>
      </c>
      <c r="F183" s="176" t="s">
        <v>349</v>
      </c>
      <c r="H183" s="177" t="s">
        <v>5</v>
      </c>
      <c r="L183" s="173"/>
      <c r="M183" s="178"/>
      <c r="N183" s="179"/>
      <c r="O183" s="179"/>
      <c r="P183" s="179"/>
      <c r="Q183" s="179"/>
      <c r="R183" s="179"/>
      <c r="S183" s="179"/>
      <c r="T183" s="180"/>
      <c r="AT183" s="177" t="s">
        <v>136</v>
      </c>
      <c r="AU183" s="177" t="s">
        <v>82</v>
      </c>
      <c r="AV183" s="12" t="s">
        <v>80</v>
      </c>
      <c r="AW183" s="12" t="s">
        <v>35</v>
      </c>
      <c r="AX183" s="12" t="s">
        <v>72</v>
      </c>
      <c r="AY183" s="177" t="s">
        <v>127</v>
      </c>
    </row>
    <row r="184" spans="2:65" s="12" customFormat="1">
      <c r="B184" s="173"/>
      <c r="D184" s="174" t="s">
        <v>136</v>
      </c>
      <c r="E184" s="175" t="s">
        <v>5</v>
      </c>
      <c r="F184" s="176" t="s">
        <v>350</v>
      </c>
      <c r="H184" s="177" t="s">
        <v>5</v>
      </c>
      <c r="L184" s="173"/>
      <c r="M184" s="178"/>
      <c r="N184" s="179"/>
      <c r="O184" s="179"/>
      <c r="P184" s="179"/>
      <c r="Q184" s="179"/>
      <c r="R184" s="179"/>
      <c r="S184" s="179"/>
      <c r="T184" s="180"/>
      <c r="AT184" s="177" t="s">
        <v>136</v>
      </c>
      <c r="AU184" s="177" t="s">
        <v>82</v>
      </c>
      <c r="AV184" s="12" t="s">
        <v>80</v>
      </c>
      <c r="AW184" s="12" t="s">
        <v>35</v>
      </c>
      <c r="AX184" s="12" t="s">
        <v>72</v>
      </c>
      <c r="AY184" s="177" t="s">
        <v>127</v>
      </c>
    </row>
    <row r="185" spans="2:65" s="11" customFormat="1">
      <c r="B185" s="164"/>
      <c r="D185" s="174" t="s">
        <v>136</v>
      </c>
      <c r="E185" s="172" t="s">
        <v>5</v>
      </c>
      <c r="F185" s="190" t="s">
        <v>351</v>
      </c>
      <c r="H185" s="191">
        <v>10.555999999999999</v>
      </c>
      <c r="L185" s="164"/>
      <c r="M185" s="169"/>
      <c r="N185" s="170"/>
      <c r="O185" s="170"/>
      <c r="P185" s="170"/>
      <c r="Q185" s="170"/>
      <c r="R185" s="170"/>
      <c r="S185" s="170"/>
      <c r="T185" s="171"/>
      <c r="AT185" s="172" t="s">
        <v>136</v>
      </c>
      <c r="AU185" s="172" t="s">
        <v>82</v>
      </c>
      <c r="AV185" s="11" t="s">
        <v>82</v>
      </c>
      <c r="AW185" s="11" t="s">
        <v>35</v>
      </c>
      <c r="AX185" s="11" t="s">
        <v>72</v>
      </c>
      <c r="AY185" s="172" t="s">
        <v>127</v>
      </c>
    </row>
    <row r="186" spans="2:65" s="12" customFormat="1">
      <c r="B186" s="173"/>
      <c r="D186" s="174" t="s">
        <v>136</v>
      </c>
      <c r="E186" s="175" t="s">
        <v>5</v>
      </c>
      <c r="F186" s="176" t="s">
        <v>352</v>
      </c>
      <c r="H186" s="177" t="s">
        <v>5</v>
      </c>
      <c r="L186" s="173"/>
      <c r="M186" s="178"/>
      <c r="N186" s="179"/>
      <c r="O186" s="179"/>
      <c r="P186" s="179"/>
      <c r="Q186" s="179"/>
      <c r="R186" s="179"/>
      <c r="S186" s="179"/>
      <c r="T186" s="180"/>
      <c r="AT186" s="177" t="s">
        <v>136</v>
      </c>
      <c r="AU186" s="177" t="s">
        <v>82</v>
      </c>
      <c r="AV186" s="12" t="s">
        <v>80</v>
      </c>
      <c r="AW186" s="12" t="s">
        <v>35</v>
      </c>
      <c r="AX186" s="12" t="s">
        <v>72</v>
      </c>
      <c r="AY186" s="177" t="s">
        <v>127</v>
      </c>
    </row>
    <row r="187" spans="2:65" s="11" customFormat="1">
      <c r="B187" s="164"/>
      <c r="D187" s="165" t="s">
        <v>136</v>
      </c>
      <c r="E187" s="166" t="s">
        <v>5</v>
      </c>
      <c r="F187" s="167" t="s">
        <v>353</v>
      </c>
      <c r="H187" s="168">
        <v>18</v>
      </c>
      <c r="L187" s="164"/>
      <c r="M187" s="169"/>
      <c r="N187" s="170"/>
      <c r="O187" s="170"/>
      <c r="P187" s="170"/>
      <c r="Q187" s="170"/>
      <c r="R187" s="170"/>
      <c r="S187" s="170"/>
      <c r="T187" s="171"/>
      <c r="AT187" s="172" t="s">
        <v>136</v>
      </c>
      <c r="AU187" s="172" t="s">
        <v>82</v>
      </c>
      <c r="AV187" s="11" t="s">
        <v>82</v>
      </c>
      <c r="AW187" s="11" t="s">
        <v>35</v>
      </c>
      <c r="AX187" s="11" t="s">
        <v>72</v>
      </c>
      <c r="AY187" s="172" t="s">
        <v>127</v>
      </c>
    </row>
    <row r="188" spans="2:65" s="1" customFormat="1" ht="22.5" customHeight="1">
      <c r="B188" s="152"/>
      <c r="C188" s="181" t="s">
        <v>354</v>
      </c>
      <c r="D188" s="181" t="s">
        <v>144</v>
      </c>
      <c r="E188" s="182" t="s">
        <v>355</v>
      </c>
      <c r="F188" s="183" t="s">
        <v>356</v>
      </c>
      <c r="G188" s="184" t="s">
        <v>147</v>
      </c>
      <c r="H188" s="185">
        <v>1.9E-2</v>
      </c>
      <c r="I188" s="327"/>
      <c r="J188" s="186">
        <f>ROUND(I188*H188,2)</f>
        <v>0</v>
      </c>
      <c r="K188" s="183" t="s">
        <v>133</v>
      </c>
      <c r="L188" s="187"/>
      <c r="M188" s="188" t="s">
        <v>5</v>
      </c>
      <c r="N188" s="189" t="s">
        <v>43</v>
      </c>
      <c r="O188" s="161">
        <v>0</v>
      </c>
      <c r="P188" s="161">
        <f>O188*H188</f>
        <v>0</v>
      </c>
      <c r="Q188" s="161">
        <v>1</v>
      </c>
      <c r="R188" s="161">
        <f>Q188*H188</f>
        <v>1.9E-2</v>
      </c>
      <c r="S188" s="161">
        <v>0</v>
      </c>
      <c r="T188" s="162">
        <f>S188*H188</f>
        <v>0</v>
      </c>
      <c r="AR188" s="22" t="s">
        <v>307</v>
      </c>
      <c r="AT188" s="22" t="s">
        <v>144</v>
      </c>
      <c r="AU188" s="22" t="s">
        <v>82</v>
      </c>
      <c r="AY188" s="22" t="s">
        <v>127</v>
      </c>
      <c r="BE188" s="163">
        <f>IF(N188="základní",J188,0)</f>
        <v>0</v>
      </c>
      <c r="BF188" s="163">
        <f>IF(N188="snížená",J188,0)</f>
        <v>0</v>
      </c>
      <c r="BG188" s="163">
        <f>IF(N188="zákl. přenesená",J188,0)</f>
        <v>0</v>
      </c>
      <c r="BH188" s="163">
        <f>IF(N188="sníž. přenesená",J188,0)</f>
        <v>0</v>
      </c>
      <c r="BI188" s="163">
        <f>IF(N188="nulová",J188,0)</f>
        <v>0</v>
      </c>
      <c r="BJ188" s="22" t="s">
        <v>80</v>
      </c>
      <c r="BK188" s="163">
        <f>ROUND(I188*H188,2)</f>
        <v>0</v>
      </c>
      <c r="BL188" s="22" t="s">
        <v>213</v>
      </c>
      <c r="BM188" s="22" t="s">
        <v>357</v>
      </c>
    </row>
    <row r="189" spans="2:65" s="1" customFormat="1" ht="27">
      <c r="B189" s="36"/>
      <c r="D189" s="174" t="s">
        <v>315</v>
      </c>
      <c r="F189" s="192" t="s">
        <v>358</v>
      </c>
      <c r="L189" s="36"/>
      <c r="M189" s="193"/>
      <c r="N189" s="37"/>
      <c r="O189" s="37"/>
      <c r="P189" s="37"/>
      <c r="Q189" s="37"/>
      <c r="R189" s="37"/>
      <c r="S189" s="37"/>
      <c r="T189" s="65"/>
      <c r="AT189" s="22" t="s">
        <v>315</v>
      </c>
      <c r="AU189" s="22" t="s">
        <v>82</v>
      </c>
    </row>
    <row r="190" spans="2:65" s="11" customFormat="1">
      <c r="B190" s="164"/>
      <c r="D190" s="165" t="s">
        <v>136</v>
      </c>
      <c r="E190" s="166" t="s">
        <v>5</v>
      </c>
      <c r="F190" s="167" t="s">
        <v>359</v>
      </c>
      <c r="H190" s="168">
        <v>1.9E-2</v>
      </c>
      <c r="L190" s="164"/>
      <c r="M190" s="169"/>
      <c r="N190" s="170"/>
      <c r="O190" s="170"/>
      <c r="P190" s="170"/>
      <c r="Q190" s="170"/>
      <c r="R190" s="170"/>
      <c r="S190" s="170"/>
      <c r="T190" s="171"/>
      <c r="AT190" s="172" t="s">
        <v>136</v>
      </c>
      <c r="AU190" s="172" t="s">
        <v>82</v>
      </c>
      <c r="AV190" s="11" t="s">
        <v>82</v>
      </c>
      <c r="AW190" s="11" t="s">
        <v>35</v>
      </c>
      <c r="AX190" s="11" t="s">
        <v>72</v>
      </c>
      <c r="AY190" s="172" t="s">
        <v>127</v>
      </c>
    </row>
    <row r="191" spans="2:65" s="1" customFormat="1" ht="22.5" customHeight="1">
      <c r="B191" s="152"/>
      <c r="C191" s="181" t="s">
        <v>360</v>
      </c>
      <c r="D191" s="181" t="s">
        <v>144</v>
      </c>
      <c r="E191" s="182" t="s">
        <v>361</v>
      </c>
      <c r="F191" s="183" t="s">
        <v>362</v>
      </c>
      <c r="G191" s="184" t="s">
        <v>147</v>
      </c>
      <c r="H191" s="185">
        <v>1.0999999999999999E-2</v>
      </c>
      <c r="I191" s="327"/>
      <c r="J191" s="186">
        <f>ROUND(I191*H191,2)</f>
        <v>0</v>
      </c>
      <c r="K191" s="183" t="s">
        <v>133</v>
      </c>
      <c r="L191" s="187"/>
      <c r="M191" s="188" t="s">
        <v>5</v>
      </c>
      <c r="N191" s="189" t="s">
        <v>43</v>
      </c>
      <c r="O191" s="161">
        <v>0</v>
      </c>
      <c r="P191" s="161">
        <f>O191*H191</f>
        <v>0</v>
      </c>
      <c r="Q191" s="161">
        <v>1</v>
      </c>
      <c r="R191" s="161">
        <f>Q191*H191</f>
        <v>1.0999999999999999E-2</v>
      </c>
      <c r="S191" s="161">
        <v>0</v>
      </c>
      <c r="T191" s="162">
        <f>S191*H191</f>
        <v>0</v>
      </c>
      <c r="AR191" s="22" t="s">
        <v>307</v>
      </c>
      <c r="AT191" s="22" t="s">
        <v>144</v>
      </c>
      <c r="AU191" s="22" t="s">
        <v>82</v>
      </c>
      <c r="AY191" s="22" t="s">
        <v>127</v>
      </c>
      <c r="BE191" s="163">
        <f>IF(N191="základní",J191,0)</f>
        <v>0</v>
      </c>
      <c r="BF191" s="163">
        <f>IF(N191="snížená",J191,0)</f>
        <v>0</v>
      </c>
      <c r="BG191" s="163">
        <f>IF(N191="zákl. přenesená",J191,0)</f>
        <v>0</v>
      </c>
      <c r="BH191" s="163">
        <f>IF(N191="sníž. přenesená",J191,0)</f>
        <v>0</v>
      </c>
      <c r="BI191" s="163">
        <f>IF(N191="nulová",J191,0)</f>
        <v>0</v>
      </c>
      <c r="BJ191" s="22" t="s">
        <v>80</v>
      </c>
      <c r="BK191" s="163">
        <f>ROUND(I191*H191,2)</f>
        <v>0</v>
      </c>
      <c r="BL191" s="22" t="s">
        <v>213</v>
      </c>
      <c r="BM191" s="22" t="s">
        <v>363</v>
      </c>
    </row>
    <row r="192" spans="2:65" s="1" customFormat="1" ht="27">
      <c r="B192" s="36"/>
      <c r="D192" s="174" t="s">
        <v>315</v>
      </c>
      <c r="F192" s="192" t="s">
        <v>364</v>
      </c>
      <c r="L192" s="36"/>
      <c r="M192" s="193"/>
      <c r="N192" s="37"/>
      <c r="O192" s="37"/>
      <c r="P192" s="37"/>
      <c r="Q192" s="37"/>
      <c r="R192" s="37"/>
      <c r="S192" s="37"/>
      <c r="T192" s="65"/>
      <c r="AT192" s="22" t="s">
        <v>315</v>
      </c>
      <c r="AU192" s="22" t="s">
        <v>82</v>
      </c>
    </row>
    <row r="193" spans="2:65" s="11" customFormat="1">
      <c r="B193" s="164"/>
      <c r="D193" s="165" t="s">
        <v>136</v>
      </c>
      <c r="E193" s="166" t="s">
        <v>5</v>
      </c>
      <c r="F193" s="167" t="s">
        <v>365</v>
      </c>
      <c r="H193" s="168">
        <v>1.0999999999999999E-2</v>
      </c>
      <c r="L193" s="164"/>
      <c r="M193" s="169"/>
      <c r="N193" s="170"/>
      <c r="O193" s="170"/>
      <c r="P193" s="170"/>
      <c r="Q193" s="170"/>
      <c r="R193" s="170"/>
      <c r="S193" s="170"/>
      <c r="T193" s="171"/>
      <c r="AT193" s="172" t="s">
        <v>136</v>
      </c>
      <c r="AU193" s="172" t="s">
        <v>82</v>
      </c>
      <c r="AV193" s="11" t="s">
        <v>82</v>
      </c>
      <c r="AW193" s="11" t="s">
        <v>35</v>
      </c>
      <c r="AX193" s="11" t="s">
        <v>72</v>
      </c>
      <c r="AY193" s="172" t="s">
        <v>127</v>
      </c>
    </row>
    <row r="194" spans="2:65" s="1" customFormat="1" ht="22.5" customHeight="1">
      <c r="B194" s="152"/>
      <c r="C194" s="153" t="s">
        <v>366</v>
      </c>
      <c r="D194" s="153" t="s">
        <v>129</v>
      </c>
      <c r="E194" s="154" t="s">
        <v>367</v>
      </c>
      <c r="F194" s="155" t="s">
        <v>368</v>
      </c>
      <c r="G194" s="156" t="s">
        <v>347</v>
      </c>
      <c r="H194" s="157">
        <v>28.556000000000001</v>
      </c>
      <c r="I194" s="326"/>
      <c r="J194" s="158">
        <f>ROUND(I194*H194,2)</f>
        <v>0</v>
      </c>
      <c r="K194" s="155" t="s">
        <v>5</v>
      </c>
      <c r="L194" s="36"/>
      <c r="M194" s="159" t="s">
        <v>5</v>
      </c>
      <c r="N194" s="160" t="s">
        <v>43</v>
      </c>
      <c r="O194" s="161">
        <v>0</v>
      </c>
      <c r="P194" s="161">
        <f>O194*H194</f>
        <v>0</v>
      </c>
      <c r="Q194" s="161">
        <v>0</v>
      </c>
      <c r="R194" s="161">
        <f>Q194*H194</f>
        <v>0</v>
      </c>
      <c r="S194" s="161">
        <v>0</v>
      </c>
      <c r="T194" s="162">
        <f>S194*H194</f>
        <v>0</v>
      </c>
      <c r="AR194" s="22" t="s">
        <v>213</v>
      </c>
      <c r="AT194" s="22" t="s">
        <v>129</v>
      </c>
      <c r="AU194" s="22" t="s">
        <v>82</v>
      </c>
      <c r="AY194" s="22" t="s">
        <v>127</v>
      </c>
      <c r="BE194" s="163">
        <f>IF(N194="základní",J194,0)</f>
        <v>0</v>
      </c>
      <c r="BF194" s="163">
        <f>IF(N194="snížená",J194,0)</f>
        <v>0</v>
      </c>
      <c r="BG194" s="163">
        <f>IF(N194="zákl. přenesená",J194,0)</f>
        <v>0</v>
      </c>
      <c r="BH194" s="163">
        <f>IF(N194="sníž. přenesená",J194,0)</f>
        <v>0</v>
      </c>
      <c r="BI194" s="163">
        <f>IF(N194="nulová",J194,0)</f>
        <v>0</v>
      </c>
      <c r="BJ194" s="22" t="s">
        <v>80</v>
      </c>
      <c r="BK194" s="163">
        <f>ROUND(I194*H194,2)</f>
        <v>0</v>
      </c>
      <c r="BL194" s="22" t="s">
        <v>213</v>
      </c>
      <c r="BM194" s="22" t="s">
        <v>369</v>
      </c>
    </row>
    <row r="195" spans="2:65" s="1" customFormat="1" ht="31.5" customHeight="1">
      <c r="B195" s="152"/>
      <c r="C195" s="153" t="s">
        <v>370</v>
      </c>
      <c r="D195" s="153" t="s">
        <v>129</v>
      </c>
      <c r="E195" s="154" t="s">
        <v>371</v>
      </c>
      <c r="F195" s="155" t="s">
        <v>372</v>
      </c>
      <c r="G195" s="156" t="s">
        <v>147</v>
      </c>
      <c r="H195" s="157">
        <v>3.2000000000000001E-2</v>
      </c>
      <c r="I195" s="326"/>
      <c r="J195" s="158">
        <f>ROUND(I195*H195,2)</f>
        <v>0</v>
      </c>
      <c r="K195" s="155" t="s">
        <v>133</v>
      </c>
      <c r="L195" s="36"/>
      <c r="M195" s="159" t="s">
        <v>5</v>
      </c>
      <c r="N195" s="194" t="s">
        <v>43</v>
      </c>
      <c r="O195" s="195">
        <v>3.327</v>
      </c>
      <c r="P195" s="195">
        <f>O195*H195</f>
        <v>0.106464</v>
      </c>
      <c r="Q195" s="195">
        <v>0</v>
      </c>
      <c r="R195" s="195">
        <f>Q195*H195</f>
        <v>0</v>
      </c>
      <c r="S195" s="195">
        <v>0</v>
      </c>
      <c r="T195" s="196">
        <f>S195*H195</f>
        <v>0</v>
      </c>
      <c r="AR195" s="22" t="s">
        <v>213</v>
      </c>
      <c r="AT195" s="22" t="s">
        <v>129</v>
      </c>
      <c r="AU195" s="22" t="s">
        <v>82</v>
      </c>
      <c r="AY195" s="22" t="s">
        <v>127</v>
      </c>
      <c r="BE195" s="163">
        <f>IF(N195="základní",J195,0)</f>
        <v>0</v>
      </c>
      <c r="BF195" s="163">
        <f>IF(N195="snížená",J195,0)</f>
        <v>0</v>
      </c>
      <c r="BG195" s="163">
        <f>IF(N195="zákl. přenesená",J195,0)</f>
        <v>0</v>
      </c>
      <c r="BH195" s="163">
        <f>IF(N195="sníž. přenesená",J195,0)</f>
        <v>0</v>
      </c>
      <c r="BI195" s="163">
        <f>IF(N195="nulová",J195,0)</f>
        <v>0</v>
      </c>
      <c r="BJ195" s="22" t="s">
        <v>80</v>
      </c>
      <c r="BK195" s="163">
        <f>ROUND(I195*H195,2)</f>
        <v>0</v>
      </c>
      <c r="BL195" s="22" t="s">
        <v>213</v>
      </c>
      <c r="BM195" s="22" t="s">
        <v>373</v>
      </c>
    </row>
    <row r="196" spans="2:65" s="1" customFormat="1" ht="6.95" customHeight="1">
      <c r="B196" s="51"/>
      <c r="C196" s="52"/>
      <c r="D196" s="52"/>
      <c r="E196" s="52"/>
      <c r="F196" s="52"/>
      <c r="G196" s="52"/>
      <c r="H196" s="52"/>
      <c r="I196" s="52"/>
      <c r="J196" s="52"/>
      <c r="K196" s="52"/>
      <c r="L196" s="36"/>
    </row>
  </sheetData>
  <autoFilter ref="C86:K195"/>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
  <sheetViews>
    <sheetView showGridLines="0" workbookViewId="0">
      <pane ySplit="1" topLeftCell="A2" activePane="bottomLeft" state="frozen"/>
      <selection pane="bottomLeft" activeCell="I85" sqref="I85"/>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94"/>
      <c r="B1" s="15"/>
      <c r="C1" s="15"/>
      <c r="D1" s="16" t="s">
        <v>1</v>
      </c>
      <c r="E1" s="15"/>
      <c r="F1" s="95" t="s">
        <v>87</v>
      </c>
      <c r="G1" s="313" t="s">
        <v>88</v>
      </c>
      <c r="H1" s="313"/>
      <c r="I1" s="15"/>
      <c r="J1" s="95" t="s">
        <v>89</v>
      </c>
      <c r="K1" s="16" t="s">
        <v>90</v>
      </c>
      <c r="L1" s="95" t="s">
        <v>91</v>
      </c>
      <c r="M1" s="95"/>
      <c r="N1" s="95"/>
      <c r="O1" s="95"/>
      <c r="P1" s="95"/>
      <c r="Q1" s="95"/>
      <c r="R1" s="95"/>
      <c r="S1" s="95"/>
      <c r="T1" s="95"/>
      <c r="U1" s="96"/>
      <c r="V1" s="96"/>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00" t="s">
        <v>8</v>
      </c>
      <c r="M2" s="301"/>
      <c r="N2" s="301"/>
      <c r="O2" s="301"/>
      <c r="P2" s="301"/>
      <c r="Q2" s="301"/>
      <c r="R2" s="301"/>
      <c r="S2" s="301"/>
      <c r="T2" s="301"/>
      <c r="U2" s="301"/>
      <c r="V2" s="301"/>
      <c r="AT2" s="22" t="s">
        <v>86</v>
      </c>
    </row>
    <row r="3" spans="1:70" ht="6.95" customHeight="1">
      <c r="B3" s="23"/>
      <c r="C3" s="24"/>
      <c r="D3" s="24"/>
      <c r="E3" s="24"/>
      <c r="F3" s="24"/>
      <c r="G3" s="24"/>
      <c r="H3" s="24"/>
      <c r="I3" s="24"/>
      <c r="J3" s="24"/>
      <c r="K3" s="25"/>
      <c r="AT3" s="22" t="s">
        <v>82</v>
      </c>
    </row>
    <row r="4" spans="1:70" ht="36.950000000000003" customHeight="1">
      <c r="B4" s="26"/>
      <c r="C4" s="27"/>
      <c r="D4" s="28" t="s">
        <v>92</v>
      </c>
      <c r="E4" s="27"/>
      <c r="F4" s="27"/>
      <c r="G4" s="27"/>
      <c r="H4" s="27"/>
      <c r="I4" s="27"/>
      <c r="J4" s="27"/>
      <c r="K4" s="29"/>
      <c r="M4" s="30" t="s">
        <v>13</v>
      </c>
      <c r="AT4" s="22" t="s">
        <v>6</v>
      </c>
    </row>
    <row r="5" spans="1:70" ht="6.95" customHeight="1">
      <c r="B5" s="26"/>
      <c r="C5" s="27"/>
      <c r="D5" s="27"/>
      <c r="E5" s="27"/>
      <c r="F5" s="27"/>
      <c r="G5" s="27"/>
      <c r="H5" s="27"/>
      <c r="I5" s="27"/>
      <c r="J5" s="27"/>
      <c r="K5" s="29"/>
    </row>
    <row r="6" spans="1:70" ht="15">
      <c r="B6" s="26"/>
      <c r="C6" s="27"/>
      <c r="D6" s="34" t="s">
        <v>17</v>
      </c>
      <c r="E6" s="27"/>
      <c r="F6" s="27"/>
      <c r="G6" s="27"/>
      <c r="H6" s="27"/>
      <c r="I6" s="27"/>
      <c r="J6" s="27"/>
      <c r="K6" s="29"/>
    </row>
    <row r="7" spans="1:70" ht="22.5" customHeight="1">
      <c r="B7" s="26"/>
      <c r="C7" s="27"/>
      <c r="D7" s="27"/>
      <c r="E7" s="314" t="str">
        <f>'Rekapitulace stavby'!K6</f>
        <v>1.ETAPA Havarijní stav malé tělocvičny č.2SOUE Plzeň</v>
      </c>
      <c r="F7" s="315"/>
      <c r="G7" s="315"/>
      <c r="H7" s="315"/>
      <c r="I7" s="27"/>
      <c r="J7" s="27"/>
      <c r="K7" s="29"/>
    </row>
    <row r="8" spans="1:70" s="1" customFormat="1" ht="15">
      <c r="B8" s="36"/>
      <c r="C8" s="37"/>
      <c r="D8" s="34" t="s">
        <v>93</v>
      </c>
      <c r="E8" s="37"/>
      <c r="F8" s="37"/>
      <c r="G8" s="37"/>
      <c r="H8" s="37"/>
      <c r="I8" s="37"/>
      <c r="J8" s="37"/>
      <c r="K8" s="40"/>
    </row>
    <row r="9" spans="1:70" s="1" customFormat="1" ht="36.950000000000003" customHeight="1">
      <c r="B9" s="36"/>
      <c r="C9" s="37"/>
      <c r="D9" s="37"/>
      <c r="E9" s="316" t="s">
        <v>374</v>
      </c>
      <c r="F9" s="317"/>
      <c r="G9" s="317"/>
      <c r="H9" s="317"/>
      <c r="I9" s="37"/>
      <c r="J9" s="37"/>
      <c r="K9" s="40"/>
    </row>
    <row r="10" spans="1:70" s="1" customFormat="1">
      <c r="B10" s="36"/>
      <c r="C10" s="37"/>
      <c r="D10" s="37"/>
      <c r="E10" s="37"/>
      <c r="F10" s="37"/>
      <c r="G10" s="37"/>
      <c r="H10" s="37"/>
      <c r="I10" s="37"/>
      <c r="J10" s="37"/>
      <c r="K10" s="40"/>
    </row>
    <row r="11" spans="1:70" s="1" customFormat="1" ht="14.45" customHeight="1">
      <c r="B11" s="36"/>
      <c r="C11" s="37"/>
      <c r="D11" s="34" t="s">
        <v>19</v>
      </c>
      <c r="E11" s="37"/>
      <c r="F11" s="32" t="s">
        <v>5</v>
      </c>
      <c r="G11" s="37"/>
      <c r="H11" s="37"/>
      <c r="I11" s="34" t="s">
        <v>20</v>
      </c>
      <c r="J11" s="32" t="s">
        <v>5</v>
      </c>
      <c r="K11" s="40"/>
    </row>
    <row r="12" spans="1:70" s="1" customFormat="1" ht="14.45" customHeight="1">
      <c r="B12" s="36"/>
      <c r="C12" s="37"/>
      <c r="D12" s="34" t="s">
        <v>21</v>
      </c>
      <c r="E12" s="37"/>
      <c r="F12" s="32" t="s">
        <v>22</v>
      </c>
      <c r="G12" s="37"/>
      <c r="H12" s="37"/>
      <c r="I12" s="34" t="s">
        <v>23</v>
      </c>
      <c r="J12" s="97" t="str">
        <f>'Rekapitulace stavby'!AN8</f>
        <v>28.6.2017</v>
      </c>
      <c r="K12" s="40"/>
    </row>
    <row r="13" spans="1:70" s="1" customFormat="1" ht="10.9" customHeight="1">
      <c r="B13" s="36"/>
      <c r="C13" s="37"/>
      <c r="D13" s="37"/>
      <c r="E13" s="37"/>
      <c r="F13" s="37"/>
      <c r="G13" s="37"/>
      <c r="H13" s="37"/>
      <c r="I13" s="37"/>
      <c r="J13" s="37"/>
      <c r="K13" s="40"/>
    </row>
    <row r="14" spans="1:70" s="1" customFormat="1" ht="14.45" customHeight="1">
      <c r="B14" s="36"/>
      <c r="C14" s="37"/>
      <c r="D14" s="34" t="s">
        <v>25</v>
      </c>
      <c r="E14" s="37"/>
      <c r="F14" s="37"/>
      <c r="G14" s="37"/>
      <c r="H14" s="37"/>
      <c r="I14" s="34" t="s">
        <v>26</v>
      </c>
      <c r="J14" s="32" t="s">
        <v>5</v>
      </c>
      <c r="K14" s="40"/>
    </row>
    <row r="15" spans="1:70" s="1" customFormat="1" ht="18" customHeight="1">
      <c r="B15" s="36"/>
      <c r="C15" s="37"/>
      <c r="D15" s="37"/>
      <c r="E15" s="32" t="s">
        <v>27</v>
      </c>
      <c r="F15" s="37"/>
      <c r="G15" s="37"/>
      <c r="H15" s="37"/>
      <c r="I15" s="34" t="s">
        <v>28</v>
      </c>
      <c r="J15" s="32" t="s">
        <v>5</v>
      </c>
      <c r="K15" s="40"/>
    </row>
    <row r="16" spans="1:70" s="1" customFormat="1" ht="6.95" customHeight="1">
      <c r="B16" s="36"/>
      <c r="C16" s="37"/>
      <c r="D16" s="37"/>
      <c r="E16" s="37"/>
      <c r="F16" s="37"/>
      <c r="G16" s="37"/>
      <c r="H16" s="37"/>
      <c r="I16" s="37"/>
      <c r="J16" s="37"/>
      <c r="K16" s="40"/>
    </row>
    <row r="17" spans="2:11" s="1" customFormat="1" ht="14.45" customHeight="1">
      <c r="B17" s="36"/>
      <c r="C17" s="37"/>
      <c r="D17" s="34" t="s">
        <v>29</v>
      </c>
      <c r="E17" s="37"/>
      <c r="F17" s="37"/>
      <c r="G17" s="37"/>
      <c r="H17" s="37"/>
      <c r="I17" s="34" t="s">
        <v>26</v>
      </c>
      <c r="J17" s="32" t="s">
        <v>5</v>
      </c>
      <c r="K17" s="40"/>
    </row>
    <row r="18" spans="2:11" s="1" customFormat="1" ht="18" customHeight="1">
      <c r="B18" s="36"/>
      <c r="C18" s="37"/>
      <c r="D18" s="37"/>
      <c r="E18" s="32" t="s">
        <v>30</v>
      </c>
      <c r="F18" s="37"/>
      <c r="G18" s="37"/>
      <c r="H18" s="37"/>
      <c r="I18" s="34" t="s">
        <v>28</v>
      </c>
      <c r="J18" s="32" t="s">
        <v>5</v>
      </c>
      <c r="K18" s="40"/>
    </row>
    <row r="19" spans="2:11" s="1" customFormat="1" ht="6.95" customHeight="1">
      <c r="B19" s="36"/>
      <c r="C19" s="37"/>
      <c r="D19" s="37"/>
      <c r="E19" s="37"/>
      <c r="F19" s="37"/>
      <c r="G19" s="37"/>
      <c r="H19" s="37"/>
      <c r="I19" s="37"/>
      <c r="J19" s="37"/>
      <c r="K19" s="40"/>
    </row>
    <row r="20" spans="2:11" s="1" customFormat="1" ht="14.45" customHeight="1">
      <c r="B20" s="36"/>
      <c r="C20" s="37"/>
      <c r="D20" s="34" t="s">
        <v>31</v>
      </c>
      <c r="E20" s="37"/>
      <c r="F20" s="37"/>
      <c r="G20" s="37"/>
      <c r="H20" s="37"/>
      <c r="I20" s="34" t="s">
        <v>26</v>
      </c>
      <c r="J20" s="32" t="s">
        <v>32</v>
      </c>
      <c r="K20" s="40"/>
    </row>
    <row r="21" spans="2:11" s="1" customFormat="1" ht="18" customHeight="1">
      <c r="B21" s="36"/>
      <c r="C21" s="37"/>
      <c r="D21" s="37"/>
      <c r="E21" s="32" t="s">
        <v>33</v>
      </c>
      <c r="F21" s="37"/>
      <c r="G21" s="37"/>
      <c r="H21" s="37"/>
      <c r="I21" s="34" t="s">
        <v>28</v>
      </c>
      <c r="J21" s="32" t="s">
        <v>34</v>
      </c>
      <c r="K21" s="40"/>
    </row>
    <row r="22" spans="2:11" s="1" customFormat="1" ht="6.95" customHeight="1">
      <c r="B22" s="36"/>
      <c r="C22" s="37"/>
      <c r="D22" s="37"/>
      <c r="E22" s="37"/>
      <c r="F22" s="37"/>
      <c r="G22" s="37"/>
      <c r="H22" s="37"/>
      <c r="I22" s="37"/>
      <c r="J22" s="37"/>
      <c r="K22" s="40"/>
    </row>
    <row r="23" spans="2:11" s="1" customFormat="1" ht="14.45" customHeight="1">
      <c r="B23" s="36"/>
      <c r="C23" s="37"/>
      <c r="D23" s="34" t="s">
        <v>36</v>
      </c>
      <c r="E23" s="37"/>
      <c r="F23" s="37"/>
      <c r="G23" s="37"/>
      <c r="H23" s="37"/>
      <c r="I23" s="37"/>
      <c r="J23" s="37"/>
      <c r="K23" s="40"/>
    </row>
    <row r="24" spans="2:11" s="6" customFormat="1" ht="105.75" customHeight="1">
      <c r="B24" s="98"/>
      <c r="C24" s="99"/>
      <c r="D24" s="99"/>
      <c r="E24" s="280" t="s">
        <v>37</v>
      </c>
      <c r="F24" s="280"/>
      <c r="G24" s="280"/>
      <c r="H24" s="280"/>
      <c r="I24" s="99"/>
      <c r="J24" s="99"/>
      <c r="K24" s="100"/>
    </row>
    <row r="25" spans="2:11" s="1" customFormat="1" ht="6.95" customHeight="1">
      <c r="B25" s="36"/>
      <c r="C25" s="37"/>
      <c r="D25" s="37"/>
      <c r="E25" s="37"/>
      <c r="F25" s="37"/>
      <c r="G25" s="37"/>
      <c r="H25" s="37"/>
      <c r="I25" s="37"/>
      <c r="J25" s="37"/>
      <c r="K25" s="40"/>
    </row>
    <row r="26" spans="2:11" s="1" customFormat="1" ht="6.95" customHeight="1">
      <c r="B26" s="36"/>
      <c r="C26" s="37"/>
      <c r="D26" s="63"/>
      <c r="E26" s="63"/>
      <c r="F26" s="63"/>
      <c r="G26" s="63"/>
      <c r="H26" s="63"/>
      <c r="I26" s="63"/>
      <c r="J26" s="63"/>
      <c r="K26" s="101"/>
    </row>
    <row r="27" spans="2:11" s="1" customFormat="1" ht="25.35" customHeight="1">
      <c r="B27" s="36"/>
      <c r="C27" s="37"/>
      <c r="D27" s="102" t="s">
        <v>38</v>
      </c>
      <c r="E27" s="37"/>
      <c r="F27" s="37"/>
      <c r="G27" s="37"/>
      <c r="H27" s="37"/>
      <c r="I27" s="37"/>
      <c r="J27" s="103">
        <f>ROUND(J77,2)</f>
        <v>0</v>
      </c>
      <c r="K27" s="40"/>
    </row>
    <row r="28" spans="2:11" s="1" customFormat="1" ht="6.95" customHeight="1">
      <c r="B28" s="36"/>
      <c r="C28" s="37"/>
      <c r="D28" s="63"/>
      <c r="E28" s="63"/>
      <c r="F28" s="63"/>
      <c r="G28" s="63"/>
      <c r="H28" s="63"/>
      <c r="I28" s="63"/>
      <c r="J28" s="63"/>
      <c r="K28" s="101"/>
    </row>
    <row r="29" spans="2:11" s="1" customFormat="1" ht="14.45" customHeight="1">
      <c r="B29" s="36"/>
      <c r="C29" s="37"/>
      <c r="D29" s="37"/>
      <c r="E29" s="37"/>
      <c r="F29" s="41" t="s">
        <v>40</v>
      </c>
      <c r="G29" s="37"/>
      <c r="H29" s="37"/>
      <c r="I29" s="41" t="s">
        <v>39</v>
      </c>
      <c r="J29" s="41" t="s">
        <v>41</v>
      </c>
      <c r="K29" s="40"/>
    </row>
    <row r="30" spans="2:11" s="1" customFormat="1" ht="14.45" customHeight="1">
      <c r="B30" s="36"/>
      <c r="C30" s="37"/>
      <c r="D30" s="44" t="s">
        <v>42</v>
      </c>
      <c r="E30" s="44" t="s">
        <v>43</v>
      </c>
      <c r="F30" s="104">
        <f>ROUND(SUM(BE77:BE85), 2)</f>
        <v>0</v>
      </c>
      <c r="G30" s="37"/>
      <c r="H30" s="37"/>
      <c r="I30" s="105">
        <v>0.21</v>
      </c>
      <c r="J30" s="104">
        <f>ROUND(ROUND((SUM(BE77:BE85)), 2)*I30, 2)</f>
        <v>0</v>
      </c>
      <c r="K30" s="40"/>
    </row>
    <row r="31" spans="2:11" s="1" customFormat="1" ht="14.45" customHeight="1">
      <c r="B31" s="36"/>
      <c r="C31" s="37"/>
      <c r="D31" s="37"/>
      <c r="E31" s="44" t="s">
        <v>44</v>
      </c>
      <c r="F31" s="104">
        <f>ROUND(SUM(BF77:BF85), 2)</f>
        <v>0</v>
      </c>
      <c r="G31" s="37"/>
      <c r="H31" s="37"/>
      <c r="I31" s="105">
        <v>0.15</v>
      </c>
      <c r="J31" s="104">
        <f>ROUND(ROUND((SUM(BF77:BF85)), 2)*I31, 2)</f>
        <v>0</v>
      </c>
      <c r="K31" s="40"/>
    </row>
    <row r="32" spans="2:11" s="1" customFormat="1" ht="14.45" hidden="1" customHeight="1">
      <c r="B32" s="36"/>
      <c r="C32" s="37"/>
      <c r="D32" s="37"/>
      <c r="E32" s="44" t="s">
        <v>45</v>
      </c>
      <c r="F32" s="104">
        <f>ROUND(SUM(BG77:BG85), 2)</f>
        <v>0</v>
      </c>
      <c r="G32" s="37"/>
      <c r="H32" s="37"/>
      <c r="I32" s="105">
        <v>0.21</v>
      </c>
      <c r="J32" s="104">
        <v>0</v>
      </c>
      <c r="K32" s="40"/>
    </row>
    <row r="33" spans="2:11" s="1" customFormat="1" ht="14.45" hidden="1" customHeight="1">
      <c r="B33" s="36"/>
      <c r="C33" s="37"/>
      <c r="D33" s="37"/>
      <c r="E33" s="44" t="s">
        <v>46</v>
      </c>
      <c r="F33" s="104">
        <f>ROUND(SUM(BH77:BH85), 2)</f>
        <v>0</v>
      </c>
      <c r="G33" s="37"/>
      <c r="H33" s="37"/>
      <c r="I33" s="105">
        <v>0.15</v>
      </c>
      <c r="J33" s="104">
        <v>0</v>
      </c>
      <c r="K33" s="40"/>
    </row>
    <row r="34" spans="2:11" s="1" customFormat="1" ht="14.45" hidden="1" customHeight="1">
      <c r="B34" s="36"/>
      <c r="C34" s="37"/>
      <c r="D34" s="37"/>
      <c r="E34" s="44" t="s">
        <v>47</v>
      </c>
      <c r="F34" s="104">
        <f>ROUND(SUM(BI77:BI85), 2)</f>
        <v>0</v>
      </c>
      <c r="G34" s="37"/>
      <c r="H34" s="37"/>
      <c r="I34" s="105">
        <v>0</v>
      </c>
      <c r="J34" s="104">
        <v>0</v>
      </c>
      <c r="K34" s="40"/>
    </row>
    <row r="35" spans="2:11" s="1" customFormat="1" ht="6.95" customHeight="1">
      <c r="B35" s="36"/>
      <c r="C35" s="37"/>
      <c r="D35" s="37"/>
      <c r="E35" s="37"/>
      <c r="F35" s="37"/>
      <c r="G35" s="37"/>
      <c r="H35" s="37"/>
      <c r="I35" s="37"/>
      <c r="J35" s="37"/>
      <c r="K35" s="40"/>
    </row>
    <row r="36" spans="2:11" s="1" customFormat="1" ht="25.35" customHeight="1">
      <c r="B36" s="36"/>
      <c r="C36" s="106"/>
      <c r="D36" s="107" t="s">
        <v>48</v>
      </c>
      <c r="E36" s="66"/>
      <c r="F36" s="66"/>
      <c r="G36" s="108" t="s">
        <v>49</v>
      </c>
      <c r="H36" s="109" t="s">
        <v>50</v>
      </c>
      <c r="I36" s="66"/>
      <c r="J36" s="110">
        <f>SUM(J27:J34)</f>
        <v>0</v>
      </c>
      <c r="K36" s="111"/>
    </row>
    <row r="37" spans="2:11" s="1" customFormat="1" ht="14.45" customHeight="1">
      <c r="B37" s="51"/>
      <c r="C37" s="52"/>
      <c r="D37" s="52"/>
      <c r="E37" s="52"/>
      <c r="F37" s="52"/>
      <c r="G37" s="52"/>
      <c r="H37" s="52"/>
      <c r="I37" s="52"/>
      <c r="J37" s="52"/>
      <c r="K37" s="53"/>
    </row>
    <row r="41" spans="2:11" s="1" customFormat="1" ht="6.95" customHeight="1">
      <c r="B41" s="54"/>
      <c r="C41" s="55"/>
      <c r="D41" s="55"/>
      <c r="E41" s="55"/>
      <c r="F41" s="55"/>
      <c r="G41" s="55"/>
      <c r="H41" s="55"/>
      <c r="I41" s="55"/>
      <c r="J41" s="55"/>
      <c r="K41" s="112"/>
    </row>
    <row r="42" spans="2:11" s="1" customFormat="1" ht="36.950000000000003" customHeight="1">
      <c r="B42" s="36"/>
      <c r="C42" s="28" t="s">
        <v>95</v>
      </c>
      <c r="D42" s="37"/>
      <c r="E42" s="37"/>
      <c r="F42" s="37"/>
      <c r="G42" s="37"/>
      <c r="H42" s="37"/>
      <c r="I42" s="37"/>
      <c r="J42" s="37"/>
      <c r="K42" s="40"/>
    </row>
    <row r="43" spans="2:11" s="1" customFormat="1" ht="6.95" customHeight="1">
      <c r="B43" s="36"/>
      <c r="C43" s="37"/>
      <c r="D43" s="37"/>
      <c r="E43" s="37"/>
      <c r="F43" s="37"/>
      <c r="G43" s="37"/>
      <c r="H43" s="37"/>
      <c r="I43" s="37"/>
      <c r="J43" s="37"/>
      <c r="K43" s="40"/>
    </row>
    <row r="44" spans="2:11" s="1" customFormat="1" ht="14.45" customHeight="1">
      <c r="B44" s="36"/>
      <c r="C44" s="34" t="s">
        <v>17</v>
      </c>
      <c r="D44" s="37"/>
      <c r="E44" s="37"/>
      <c r="F44" s="37"/>
      <c r="G44" s="37"/>
      <c r="H44" s="37"/>
      <c r="I44" s="37"/>
      <c r="J44" s="37"/>
      <c r="K44" s="40"/>
    </row>
    <row r="45" spans="2:11" s="1" customFormat="1" ht="22.5" customHeight="1">
      <c r="B45" s="36"/>
      <c r="C45" s="37"/>
      <c r="D45" s="37"/>
      <c r="E45" s="314" t="str">
        <f>E7</f>
        <v>1.ETAPA Havarijní stav malé tělocvičny č.2SOUE Plzeň</v>
      </c>
      <c r="F45" s="315"/>
      <c r="G45" s="315"/>
      <c r="H45" s="315"/>
      <c r="I45" s="37"/>
      <c r="J45" s="37"/>
      <c r="K45" s="40"/>
    </row>
    <row r="46" spans="2:11" s="1" customFormat="1" ht="14.45" customHeight="1">
      <c r="B46" s="36"/>
      <c r="C46" s="34" t="s">
        <v>93</v>
      </c>
      <c r="D46" s="37"/>
      <c r="E46" s="37"/>
      <c r="F46" s="37"/>
      <c r="G46" s="37"/>
      <c r="H46" s="37"/>
      <c r="I46" s="37"/>
      <c r="J46" s="37"/>
      <c r="K46" s="40"/>
    </row>
    <row r="47" spans="2:11" s="1" customFormat="1" ht="23.25" customHeight="1">
      <c r="B47" s="36"/>
      <c r="C47" s="37"/>
      <c r="D47" s="37"/>
      <c r="E47" s="316" t="str">
        <f>E9</f>
        <v>02 - Vedlejší a ostatní náklady</v>
      </c>
      <c r="F47" s="317"/>
      <c r="G47" s="317"/>
      <c r="H47" s="317"/>
      <c r="I47" s="37"/>
      <c r="J47" s="37"/>
      <c r="K47" s="40"/>
    </row>
    <row r="48" spans="2:11" s="1" customFormat="1" ht="6.95" customHeight="1">
      <c r="B48" s="36"/>
      <c r="C48" s="37"/>
      <c r="D48" s="37"/>
      <c r="E48" s="37"/>
      <c r="F48" s="37"/>
      <c r="G48" s="37"/>
      <c r="H48" s="37"/>
      <c r="I48" s="37"/>
      <c r="J48" s="37"/>
      <c r="K48" s="40"/>
    </row>
    <row r="49" spans="2:47" s="1" customFormat="1" ht="18" customHeight="1">
      <c r="B49" s="36"/>
      <c r="C49" s="34" t="s">
        <v>21</v>
      </c>
      <c r="D49" s="37"/>
      <c r="E49" s="37"/>
      <c r="F49" s="32" t="str">
        <f>F12</f>
        <v xml:space="preserve"> </v>
      </c>
      <c r="G49" s="37"/>
      <c r="H49" s="37"/>
      <c r="I49" s="34" t="s">
        <v>23</v>
      </c>
      <c r="J49" s="97" t="str">
        <f>IF(J12="","",J12)</f>
        <v>28.6.2017</v>
      </c>
      <c r="K49" s="40"/>
    </row>
    <row r="50" spans="2:47" s="1" customFormat="1" ht="6.95" customHeight="1">
      <c r="B50" s="36"/>
      <c r="C50" s="37"/>
      <c r="D50" s="37"/>
      <c r="E50" s="37"/>
      <c r="F50" s="37"/>
      <c r="G50" s="37"/>
      <c r="H50" s="37"/>
      <c r="I50" s="37"/>
      <c r="J50" s="37"/>
      <c r="K50" s="40"/>
    </row>
    <row r="51" spans="2:47" s="1" customFormat="1" ht="15">
      <c r="B51" s="36"/>
      <c r="C51" s="34" t="s">
        <v>25</v>
      </c>
      <c r="D51" s="37"/>
      <c r="E51" s="37"/>
      <c r="F51" s="32" t="str">
        <f>E15</f>
        <v>SOUE, Vejprnická 56, 318 00 Plzeň</v>
      </c>
      <c r="G51" s="37"/>
      <c r="H51" s="37"/>
      <c r="I51" s="34" t="s">
        <v>31</v>
      </c>
      <c r="J51" s="32" t="str">
        <f>E21</f>
        <v>L.Beneda, Čižická 279, 332 09 Štěnovice</v>
      </c>
      <c r="K51" s="40"/>
    </row>
    <row r="52" spans="2:47" s="1" customFormat="1" ht="14.45" customHeight="1">
      <c r="B52" s="36"/>
      <c r="C52" s="34" t="s">
        <v>29</v>
      </c>
      <c r="D52" s="37"/>
      <c r="E52" s="37"/>
      <c r="F52" s="32" t="str">
        <f>IF(E18="","",E18)</f>
        <v>výběrové řízení</v>
      </c>
      <c r="G52" s="37"/>
      <c r="H52" s="37"/>
      <c r="I52" s="37"/>
      <c r="J52" s="37"/>
      <c r="K52" s="40"/>
    </row>
    <row r="53" spans="2:47" s="1" customFormat="1" ht="10.35" customHeight="1">
      <c r="B53" s="36"/>
      <c r="C53" s="37"/>
      <c r="D53" s="37"/>
      <c r="E53" s="37"/>
      <c r="F53" s="37"/>
      <c r="G53" s="37"/>
      <c r="H53" s="37"/>
      <c r="I53" s="37"/>
      <c r="J53" s="37"/>
      <c r="K53" s="40"/>
    </row>
    <row r="54" spans="2:47" s="1" customFormat="1" ht="29.25" customHeight="1">
      <c r="B54" s="36"/>
      <c r="C54" s="113" t="s">
        <v>96</v>
      </c>
      <c r="D54" s="106"/>
      <c r="E54" s="106"/>
      <c r="F54" s="106"/>
      <c r="G54" s="106"/>
      <c r="H54" s="106"/>
      <c r="I54" s="106"/>
      <c r="J54" s="114" t="s">
        <v>97</v>
      </c>
      <c r="K54" s="115"/>
    </row>
    <row r="55" spans="2:47" s="1" customFormat="1" ht="10.35" customHeight="1">
      <c r="B55" s="36"/>
      <c r="C55" s="37"/>
      <c r="D55" s="37"/>
      <c r="E55" s="37"/>
      <c r="F55" s="37"/>
      <c r="G55" s="37"/>
      <c r="H55" s="37"/>
      <c r="I55" s="37"/>
      <c r="J55" s="37"/>
      <c r="K55" s="40"/>
    </row>
    <row r="56" spans="2:47" s="1" customFormat="1" ht="29.25" customHeight="1">
      <c r="B56" s="36"/>
      <c r="C56" s="116" t="s">
        <v>98</v>
      </c>
      <c r="D56" s="37"/>
      <c r="E56" s="37"/>
      <c r="F56" s="37"/>
      <c r="G56" s="37"/>
      <c r="H56" s="37"/>
      <c r="I56" s="37"/>
      <c r="J56" s="103">
        <f>J77</f>
        <v>0</v>
      </c>
      <c r="K56" s="40"/>
      <c r="AU56" s="22" t="s">
        <v>99</v>
      </c>
    </row>
    <row r="57" spans="2:47" s="7" customFormat="1" ht="24.95" customHeight="1">
      <c r="B57" s="117"/>
      <c r="C57" s="118"/>
      <c r="D57" s="119" t="s">
        <v>375</v>
      </c>
      <c r="E57" s="120"/>
      <c r="F57" s="120"/>
      <c r="G57" s="120"/>
      <c r="H57" s="120"/>
      <c r="I57" s="120"/>
      <c r="J57" s="121">
        <f>J78</f>
        <v>0</v>
      </c>
      <c r="K57" s="122"/>
    </row>
    <row r="58" spans="2:47" s="1" customFormat="1" ht="21.75" customHeight="1">
      <c r="B58" s="36"/>
      <c r="C58" s="37"/>
      <c r="D58" s="37"/>
      <c r="E58" s="37"/>
      <c r="F58" s="37"/>
      <c r="G58" s="37"/>
      <c r="H58" s="37"/>
      <c r="I58" s="37"/>
      <c r="J58" s="37"/>
      <c r="K58" s="40"/>
    </row>
    <row r="59" spans="2:47" s="1" customFormat="1" ht="6.95" customHeight="1">
      <c r="B59" s="51"/>
      <c r="C59" s="52"/>
      <c r="D59" s="52"/>
      <c r="E59" s="52"/>
      <c r="F59" s="52"/>
      <c r="G59" s="52"/>
      <c r="H59" s="52"/>
      <c r="I59" s="52"/>
      <c r="J59" s="52"/>
      <c r="K59" s="53"/>
    </row>
    <row r="63" spans="2:47" s="1" customFormat="1" ht="6.95" customHeight="1">
      <c r="B63" s="54"/>
      <c r="C63" s="55"/>
      <c r="D63" s="55"/>
      <c r="E63" s="55"/>
      <c r="F63" s="55"/>
      <c r="G63" s="55"/>
      <c r="H63" s="55"/>
      <c r="I63" s="55"/>
      <c r="J63" s="55"/>
      <c r="K63" s="55"/>
      <c r="L63" s="36"/>
    </row>
    <row r="64" spans="2:47" s="1" customFormat="1" ht="36.950000000000003" customHeight="1">
      <c r="B64" s="36"/>
      <c r="C64" s="56" t="s">
        <v>111</v>
      </c>
      <c r="L64" s="36"/>
    </row>
    <row r="65" spans="2:65" s="1" customFormat="1" ht="6.95" customHeight="1">
      <c r="B65" s="36"/>
      <c r="L65" s="36"/>
    </row>
    <row r="66" spans="2:65" s="1" customFormat="1" ht="14.45" customHeight="1">
      <c r="B66" s="36"/>
      <c r="C66" s="58" t="s">
        <v>17</v>
      </c>
      <c r="L66" s="36"/>
    </row>
    <row r="67" spans="2:65" s="1" customFormat="1" ht="22.5" customHeight="1">
      <c r="B67" s="36"/>
      <c r="E67" s="310" t="str">
        <f>E7</f>
        <v>1.ETAPA Havarijní stav malé tělocvičny č.2SOUE Plzeň</v>
      </c>
      <c r="F67" s="311"/>
      <c r="G67" s="311"/>
      <c r="H67" s="311"/>
      <c r="L67" s="36"/>
    </row>
    <row r="68" spans="2:65" s="1" customFormat="1" ht="14.45" customHeight="1">
      <c r="B68" s="36"/>
      <c r="C68" s="58" t="s">
        <v>93</v>
      </c>
      <c r="L68" s="36"/>
    </row>
    <row r="69" spans="2:65" s="1" customFormat="1" ht="23.25" customHeight="1">
      <c r="B69" s="36"/>
      <c r="E69" s="302" t="str">
        <f>E9</f>
        <v>02 - Vedlejší a ostatní náklady</v>
      </c>
      <c r="F69" s="312"/>
      <c r="G69" s="312"/>
      <c r="H69" s="312"/>
      <c r="L69" s="36"/>
    </row>
    <row r="70" spans="2:65" s="1" customFormat="1" ht="6.95" customHeight="1">
      <c r="B70" s="36"/>
      <c r="L70" s="36"/>
    </row>
    <row r="71" spans="2:65" s="1" customFormat="1" ht="18" customHeight="1">
      <c r="B71" s="36"/>
      <c r="C71" s="58" t="s">
        <v>21</v>
      </c>
      <c r="F71" s="129" t="str">
        <f>F12</f>
        <v xml:space="preserve"> </v>
      </c>
      <c r="I71" s="58" t="s">
        <v>23</v>
      </c>
      <c r="J71" s="62" t="str">
        <f>IF(J12="","",J12)</f>
        <v>28.6.2017</v>
      </c>
      <c r="L71" s="36"/>
    </row>
    <row r="72" spans="2:65" s="1" customFormat="1" ht="6.95" customHeight="1">
      <c r="B72" s="36"/>
      <c r="L72" s="36"/>
    </row>
    <row r="73" spans="2:65" s="1" customFormat="1" ht="15">
      <c r="B73" s="36"/>
      <c r="C73" s="58" t="s">
        <v>25</v>
      </c>
      <c r="F73" s="129" t="str">
        <f>E15</f>
        <v>SOUE, Vejprnická 56, 318 00 Plzeň</v>
      </c>
      <c r="I73" s="58" t="s">
        <v>31</v>
      </c>
      <c r="J73" s="129" t="str">
        <f>E21</f>
        <v>L.Beneda, Čižická 279, 332 09 Štěnovice</v>
      </c>
      <c r="L73" s="36"/>
    </row>
    <row r="74" spans="2:65" s="1" customFormat="1" ht="14.45" customHeight="1">
      <c r="B74" s="36"/>
      <c r="C74" s="58" t="s">
        <v>29</v>
      </c>
      <c r="F74" s="129" t="str">
        <f>IF(E18="","",E18)</f>
        <v>výběrové řízení</v>
      </c>
      <c r="L74" s="36"/>
    </row>
    <row r="75" spans="2:65" s="1" customFormat="1" ht="10.35" customHeight="1">
      <c r="B75" s="36"/>
      <c r="L75" s="36"/>
    </row>
    <row r="76" spans="2:65" s="9" customFormat="1" ht="29.25" customHeight="1">
      <c r="B76" s="130"/>
      <c r="C76" s="131" t="s">
        <v>112</v>
      </c>
      <c r="D76" s="132" t="s">
        <v>57</v>
      </c>
      <c r="E76" s="132" t="s">
        <v>53</v>
      </c>
      <c r="F76" s="132" t="s">
        <v>113</v>
      </c>
      <c r="G76" s="132" t="s">
        <v>114</v>
      </c>
      <c r="H76" s="132" t="s">
        <v>115</v>
      </c>
      <c r="I76" s="133" t="s">
        <v>116</v>
      </c>
      <c r="J76" s="132" t="s">
        <v>97</v>
      </c>
      <c r="K76" s="134" t="s">
        <v>117</v>
      </c>
      <c r="L76" s="130"/>
      <c r="M76" s="68" t="s">
        <v>118</v>
      </c>
      <c r="N76" s="69" t="s">
        <v>42</v>
      </c>
      <c r="O76" s="69" t="s">
        <v>119</v>
      </c>
      <c r="P76" s="69" t="s">
        <v>120</v>
      </c>
      <c r="Q76" s="69" t="s">
        <v>121</v>
      </c>
      <c r="R76" s="69" t="s">
        <v>122</v>
      </c>
      <c r="S76" s="69" t="s">
        <v>123</v>
      </c>
      <c r="T76" s="70" t="s">
        <v>124</v>
      </c>
    </row>
    <row r="77" spans="2:65" s="1" customFormat="1" ht="29.25" customHeight="1">
      <c r="B77" s="36"/>
      <c r="C77" s="72" t="s">
        <v>98</v>
      </c>
      <c r="J77" s="135">
        <f>BK77</f>
        <v>0</v>
      </c>
      <c r="L77" s="36"/>
      <c r="M77" s="71"/>
      <c r="N77" s="63"/>
      <c r="O77" s="63"/>
      <c r="P77" s="136">
        <f>P78</f>
        <v>0</v>
      </c>
      <c r="Q77" s="63"/>
      <c r="R77" s="136">
        <f>R78</f>
        <v>0</v>
      </c>
      <c r="S77" s="63"/>
      <c r="T77" s="137">
        <f>T78</f>
        <v>0</v>
      </c>
      <c r="AT77" s="22" t="s">
        <v>71</v>
      </c>
      <c r="AU77" s="22" t="s">
        <v>99</v>
      </c>
      <c r="BK77" s="138">
        <f>BK78</f>
        <v>0</v>
      </c>
    </row>
    <row r="78" spans="2:65" s="10" customFormat="1" ht="37.35" customHeight="1">
      <c r="B78" s="139"/>
      <c r="D78" s="149" t="s">
        <v>71</v>
      </c>
      <c r="E78" s="197" t="s">
        <v>376</v>
      </c>
      <c r="F78" s="197" t="s">
        <v>377</v>
      </c>
      <c r="J78" s="198">
        <f>BK78</f>
        <v>0</v>
      </c>
      <c r="L78" s="139"/>
      <c r="M78" s="143"/>
      <c r="N78" s="144"/>
      <c r="O78" s="144"/>
      <c r="P78" s="145">
        <f>SUM(P79:P85)</f>
        <v>0</v>
      </c>
      <c r="Q78" s="144"/>
      <c r="R78" s="145">
        <f>SUM(R79:R85)</f>
        <v>0</v>
      </c>
      <c r="S78" s="144"/>
      <c r="T78" s="146">
        <f>SUM(T79:T85)</f>
        <v>0</v>
      </c>
      <c r="AR78" s="140" t="s">
        <v>158</v>
      </c>
      <c r="AT78" s="147" t="s">
        <v>71</v>
      </c>
      <c r="AU78" s="147" t="s">
        <v>72</v>
      </c>
      <c r="AY78" s="140" t="s">
        <v>127</v>
      </c>
      <c r="BK78" s="148">
        <f>SUM(BK79:BK85)</f>
        <v>0</v>
      </c>
    </row>
    <row r="79" spans="2:65" s="1" customFormat="1" ht="31.5" customHeight="1">
      <c r="B79" s="152"/>
      <c r="C79" s="153" t="s">
        <v>80</v>
      </c>
      <c r="D79" s="153" t="s">
        <v>129</v>
      </c>
      <c r="E79" s="154" t="s">
        <v>378</v>
      </c>
      <c r="F79" s="155" t="s">
        <v>379</v>
      </c>
      <c r="G79" s="156" t="s">
        <v>380</v>
      </c>
      <c r="H79" s="157">
        <v>1</v>
      </c>
      <c r="I79" s="326"/>
      <c r="J79" s="158">
        <f t="shared" ref="J79:J85" si="0">ROUND(I79*H79,2)</f>
        <v>0</v>
      </c>
      <c r="K79" s="155" t="s">
        <v>133</v>
      </c>
      <c r="L79" s="36"/>
      <c r="M79" s="159" t="s">
        <v>5</v>
      </c>
      <c r="N79" s="160" t="s">
        <v>43</v>
      </c>
      <c r="O79" s="161">
        <v>0</v>
      </c>
      <c r="P79" s="161">
        <f t="shared" ref="P79:P85" si="1">O79*H79</f>
        <v>0</v>
      </c>
      <c r="Q79" s="161">
        <v>0</v>
      </c>
      <c r="R79" s="161">
        <f t="shared" ref="R79:R85" si="2">Q79*H79</f>
        <v>0</v>
      </c>
      <c r="S79" s="161">
        <v>0</v>
      </c>
      <c r="T79" s="162">
        <f t="shared" ref="T79:T85" si="3">S79*H79</f>
        <v>0</v>
      </c>
      <c r="AR79" s="22" t="s">
        <v>381</v>
      </c>
      <c r="AT79" s="22" t="s">
        <v>129</v>
      </c>
      <c r="AU79" s="22" t="s">
        <v>80</v>
      </c>
      <c r="AY79" s="22" t="s">
        <v>127</v>
      </c>
      <c r="BE79" s="163">
        <f t="shared" ref="BE79:BE85" si="4">IF(N79="základní",J79,0)</f>
        <v>0</v>
      </c>
      <c r="BF79" s="163">
        <f t="shared" ref="BF79:BF85" si="5">IF(N79="snížená",J79,0)</f>
        <v>0</v>
      </c>
      <c r="BG79" s="163">
        <f t="shared" ref="BG79:BG85" si="6">IF(N79="zákl. přenesená",J79,0)</f>
        <v>0</v>
      </c>
      <c r="BH79" s="163">
        <f t="shared" ref="BH79:BH85" si="7">IF(N79="sníž. přenesená",J79,0)</f>
        <v>0</v>
      </c>
      <c r="BI79" s="163">
        <f t="shared" ref="BI79:BI85" si="8">IF(N79="nulová",J79,0)</f>
        <v>0</v>
      </c>
      <c r="BJ79" s="22" t="s">
        <v>80</v>
      </c>
      <c r="BK79" s="163">
        <f t="shared" ref="BK79:BK85" si="9">ROUND(I79*H79,2)</f>
        <v>0</v>
      </c>
      <c r="BL79" s="22" t="s">
        <v>381</v>
      </c>
      <c r="BM79" s="22" t="s">
        <v>382</v>
      </c>
    </row>
    <row r="80" spans="2:65" s="1" customFormat="1" ht="31.5" customHeight="1">
      <c r="B80" s="152"/>
      <c r="C80" s="153" t="s">
        <v>82</v>
      </c>
      <c r="D80" s="153" t="s">
        <v>129</v>
      </c>
      <c r="E80" s="154" t="s">
        <v>383</v>
      </c>
      <c r="F80" s="155" t="s">
        <v>384</v>
      </c>
      <c r="G80" s="156" t="s">
        <v>380</v>
      </c>
      <c r="H80" s="157">
        <v>1</v>
      </c>
      <c r="I80" s="326"/>
      <c r="J80" s="158">
        <f t="shared" si="0"/>
        <v>0</v>
      </c>
      <c r="K80" s="155" t="s">
        <v>133</v>
      </c>
      <c r="L80" s="36"/>
      <c r="M80" s="159" t="s">
        <v>5</v>
      </c>
      <c r="N80" s="160" t="s">
        <v>43</v>
      </c>
      <c r="O80" s="161">
        <v>0</v>
      </c>
      <c r="P80" s="161">
        <f t="shared" si="1"/>
        <v>0</v>
      </c>
      <c r="Q80" s="161">
        <v>0</v>
      </c>
      <c r="R80" s="161">
        <f t="shared" si="2"/>
        <v>0</v>
      </c>
      <c r="S80" s="161">
        <v>0</v>
      </c>
      <c r="T80" s="162">
        <f t="shared" si="3"/>
        <v>0</v>
      </c>
      <c r="AR80" s="22" t="s">
        <v>381</v>
      </c>
      <c r="AT80" s="22" t="s">
        <v>129</v>
      </c>
      <c r="AU80" s="22" t="s">
        <v>80</v>
      </c>
      <c r="AY80" s="22" t="s">
        <v>127</v>
      </c>
      <c r="BE80" s="163">
        <f t="shared" si="4"/>
        <v>0</v>
      </c>
      <c r="BF80" s="163">
        <f t="shared" si="5"/>
        <v>0</v>
      </c>
      <c r="BG80" s="163">
        <f t="shared" si="6"/>
        <v>0</v>
      </c>
      <c r="BH80" s="163">
        <f t="shared" si="7"/>
        <v>0</v>
      </c>
      <c r="BI80" s="163">
        <f t="shared" si="8"/>
        <v>0</v>
      </c>
      <c r="BJ80" s="22" t="s">
        <v>80</v>
      </c>
      <c r="BK80" s="163">
        <f t="shared" si="9"/>
        <v>0</v>
      </c>
      <c r="BL80" s="22" t="s">
        <v>381</v>
      </c>
      <c r="BM80" s="22" t="s">
        <v>385</v>
      </c>
    </row>
    <row r="81" spans="2:65" s="1" customFormat="1" ht="22.5" customHeight="1">
      <c r="B81" s="152"/>
      <c r="C81" s="153" t="s">
        <v>143</v>
      </c>
      <c r="D81" s="153" t="s">
        <v>129</v>
      </c>
      <c r="E81" s="154" t="s">
        <v>386</v>
      </c>
      <c r="F81" s="155" t="s">
        <v>387</v>
      </c>
      <c r="G81" s="156" t="s">
        <v>380</v>
      </c>
      <c r="H81" s="157">
        <v>1</v>
      </c>
      <c r="I81" s="326"/>
      <c r="J81" s="158">
        <f t="shared" si="0"/>
        <v>0</v>
      </c>
      <c r="K81" s="155" t="s">
        <v>133</v>
      </c>
      <c r="L81" s="36"/>
      <c r="M81" s="159" t="s">
        <v>5</v>
      </c>
      <c r="N81" s="160" t="s">
        <v>43</v>
      </c>
      <c r="O81" s="161">
        <v>0</v>
      </c>
      <c r="P81" s="161">
        <f t="shared" si="1"/>
        <v>0</v>
      </c>
      <c r="Q81" s="161">
        <v>0</v>
      </c>
      <c r="R81" s="161">
        <f t="shared" si="2"/>
        <v>0</v>
      </c>
      <c r="S81" s="161">
        <v>0</v>
      </c>
      <c r="T81" s="162">
        <f t="shared" si="3"/>
        <v>0</v>
      </c>
      <c r="AR81" s="22" t="s">
        <v>381</v>
      </c>
      <c r="AT81" s="22" t="s">
        <v>129</v>
      </c>
      <c r="AU81" s="22" t="s">
        <v>80</v>
      </c>
      <c r="AY81" s="22" t="s">
        <v>127</v>
      </c>
      <c r="BE81" s="163">
        <f t="shared" si="4"/>
        <v>0</v>
      </c>
      <c r="BF81" s="163">
        <f t="shared" si="5"/>
        <v>0</v>
      </c>
      <c r="BG81" s="163">
        <f t="shared" si="6"/>
        <v>0</v>
      </c>
      <c r="BH81" s="163">
        <f t="shared" si="7"/>
        <v>0</v>
      </c>
      <c r="BI81" s="163">
        <f t="shared" si="8"/>
        <v>0</v>
      </c>
      <c r="BJ81" s="22" t="s">
        <v>80</v>
      </c>
      <c r="BK81" s="163">
        <f t="shared" si="9"/>
        <v>0</v>
      </c>
      <c r="BL81" s="22" t="s">
        <v>381</v>
      </c>
      <c r="BM81" s="22" t="s">
        <v>388</v>
      </c>
    </row>
    <row r="82" spans="2:65" s="1" customFormat="1" ht="22.5" customHeight="1">
      <c r="B82" s="152"/>
      <c r="C82" s="153" t="s">
        <v>134</v>
      </c>
      <c r="D82" s="153" t="s">
        <v>129</v>
      </c>
      <c r="E82" s="154" t="s">
        <v>389</v>
      </c>
      <c r="F82" s="155" t="s">
        <v>390</v>
      </c>
      <c r="G82" s="156" t="s">
        <v>380</v>
      </c>
      <c r="H82" s="157">
        <v>1</v>
      </c>
      <c r="I82" s="326"/>
      <c r="J82" s="158">
        <f t="shared" si="0"/>
        <v>0</v>
      </c>
      <c r="K82" s="155" t="s">
        <v>133</v>
      </c>
      <c r="L82" s="36"/>
      <c r="M82" s="159" t="s">
        <v>5</v>
      </c>
      <c r="N82" s="160" t="s">
        <v>43</v>
      </c>
      <c r="O82" s="161">
        <v>0</v>
      </c>
      <c r="P82" s="161">
        <f t="shared" si="1"/>
        <v>0</v>
      </c>
      <c r="Q82" s="161">
        <v>0</v>
      </c>
      <c r="R82" s="161">
        <f t="shared" si="2"/>
        <v>0</v>
      </c>
      <c r="S82" s="161">
        <v>0</v>
      </c>
      <c r="T82" s="162">
        <f t="shared" si="3"/>
        <v>0</v>
      </c>
      <c r="AR82" s="22" t="s">
        <v>381</v>
      </c>
      <c r="AT82" s="22" t="s">
        <v>129</v>
      </c>
      <c r="AU82" s="22" t="s">
        <v>80</v>
      </c>
      <c r="AY82" s="22" t="s">
        <v>127</v>
      </c>
      <c r="BE82" s="163">
        <f t="shared" si="4"/>
        <v>0</v>
      </c>
      <c r="BF82" s="163">
        <f t="shared" si="5"/>
        <v>0</v>
      </c>
      <c r="BG82" s="163">
        <f t="shared" si="6"/>
        <v>0</v>
      </c>
      <c r="BH82" s="163">
        <f t="shared" si="7"/>
        <v>0</v>
      </c>
      <c r="BI82" s="163">
        <f t="shared" si="8"/>
        <v>0</v>
      </c>
      <c r="BJ82" s="22" t="s">
        <v>80</v>
      </c>
      <c r="BK82" s="163">
        <f t="shared" si="9"/>
        <v>0</v>
      </c>
      <c r="BL82" s="22" t="s">
        <v>381</v>
      </c>
      <c r="BM82" s="22" t="s">
        <v>391</v>
      </c>
    </row>
    <row r="83" spans="2:65" s="1" customFormat="1" ht="31.5" customHeight="1">
      <c r="B83" s="152"/>
      <c r="C83" s="153" t="s">
        <v>158</v>
      </c>
      <c r="D83" s="153" t="s">
        <v>129</v>
      </c>
      <c r="E83" s="154" t="s">
        <v>392</v>
      </c>
      <c r="F83" s="155" t="s">
        <v>393</v>
      </c>
      <c r="G83" s="156" t="s">
        <v>380</v>
      </c>
      <c r="H83" s="157">
        <v>1</v>
      </c>
      <c r="I83" s="326"/>
      <c r="J83" s="158">
        <f t="shared" si="0"/>
        <v>0</v>
      </c>
      <c r="K83" s="155" t="s">
        <v>133</v>
      </c>
      <c r="L83" s="36"/>
      <c r="M83" s="159" t="s">
        <v>5</v>
      </c>
      <c r="N83" s="160" t="s">
        <v>43</v>
      </c>
      <c r="O83" s="161">
        <v>0</v>
      </c>
      <c r="P83" s="161">
        <f t="shared" si="1"/>
        <v>0</v>
      </c>
      <c r="Q83" s="161">
        <v>0</v>
      </c>
      <c r="R83" s="161">
        <f t="shared" si="2"/>
        <v>0</v>
      </c>
      <c r="S83" s="161">
        <v>0</v>
      </c>
      <c r="T83" s="162">
        <f t="shared" si="3"/>
        <v>0</v>
      </c>
      <c r="AR83" s="22" t="s">
        <v>381</v>
      </c>
      <c r="AT83" s="22" t="s">
        <v>129</v>
      </c>
      <c r="AU83" s="22" t="s">
        <v>80</v>
      </c>
      <c r="AY83" s="22" t="s">
        <v>127</v>
      </c>
      <c r="BE83" s="163">
        <f t="shared" si="4"/>
        <v>0</v>
      </c>
      <c r="BF83" s="163">
        <f t="shared" si="5"/>
        <v>0</v>
      </c>
      <c r="BG83" s="163">
        <f t="shared" si="6"/>
        <v>0</v>
      </c>
      <c r="BH83" s="163">
        <f t="shared" si="7"/>
        <v>0</v>
      </c>
      <c r="BI83" s="163">
        <f t="shared" si="8"/>
        <v>0</v>
      </c>
      <c r="BJ83" s="22" t="s">
        <v>80</v>
      </c>
      <c r="BK83" s="163">
        <f t="shared" si="9"/>
        <v>0</v>
      </c>
      <c r="BL83" s="22" t="s">
        <v>381</v>
      </c>
      <c r="BM83" s="22" t="s">
        <v>394</v>
      </c>
    </row>
    <row r="84" spans="2:65" s="1" customFormat="1" ht="22.5" customHeight="1">
      <c r="B84" s="152"/>
      <c r="C84" s="153" t="s">
        <v>163</v>
      </c>
      <c r="D84" s="153" t="s">
        <v>129</v>
      </c>
      <c r="E84" s="154" t="s">
        <v>395</v>
      </c>
      <c r="F84" s="155" t="s">
        <v>396</v>
      </c>
      <c r="G84" s="156" t="s">
        <v>380</v>
      </c>
      <c r="H84" s="157">
        <v>1</v>
      </c>
      <c r="I84" s="326"/>
      <c r="J84" s="158">
        <f t="shared" si="0"/>
        <v>0</v>
      </c>
      <c r="K84" s="155" t="s">
        <v>133</v>
      </c>
      <c r="L84" s="36"/>
      <c r="M84" s="159" t="s">
        <v>5</v>
      </c>
      <c r="N84" s="160" t="s">
        <v>43</v>
      </c>
      <c r="O84" s="161">
        <v>0</v>
      </c>
      <c r="P84" s="161">
        <f t="shared" si="1"/>
        <v>0</v>
      </c>
      <c r="Q84" s="161">
        <v>0</v>
      </c>
      <c r="R84" s="161">
        <f t="shared" si="2"/>
        <v>0</v>
      </c>
      <c r="S84" s="161">
        <v>0</v>
      </c>
      <c r="T84" s="162">
        <f t="shared" si="3"/>
        <v>0</v>
      </c>
      <c r="AR84" s="22" t="s">
        <v>381</v>
      </c>
      <c r="AT84" s="22" t="s">
        <v>129</v>
      </c>
      <c r="AU84" s="22" t="s">
        <v>80</v>
      </c>
      <c r="AY84" s="22" t="s">
        <v>127</v>
      </c>
      <c r="BE84" s="163">
        <f t="shared" si="4"/>
        <v>0</v>
      </c>
      <c r="BF84" s="163">
        <f t="shared" si="5"/>
        <v>0</v>
      </c>
      <c r="BG84" s="163">
        <f t="shared" si="6"/>
        <v>0</v>
      </c>
      <c r="BH84" s="163">
        <f t="shared" si="7"/>
        <v>0</v>
      </c>
      <c r="BI84" s="163">
        <f t="shared" si="8"/>
        <v>0</v>
      </c>
      <c r="BJ84" s="22" t="s">
        <v>80</v>
      </c>
      <c r="BK84" s="163">
        <f t="shared" si="9"/>
        <v>0</v>
      </c>
      <c r="BL84" s="22" t="s">
        <v>381</v>
      </c>
      <c r="BM84" s="22" t="s">
        <v>397</v>
      </c>
    </row>
    <row r="85" spans="2:65" s="1" customFormat="1" ht="22.5" customHeight="1">
      <c r="B85" s="152"/>
      <c r="C85" s="153" t="s">
        <v>170</v>
      </c>
      <c r="D85" s="153" t="s">
        <v>129</v>
      </c>
      <c r="E85" s="154" t="s">
        <v>398</v>
      </c>
      <c r="F85" s="155" t="s">
        <v>399</v>
      </c>
      <c r="G85" s="156" t="s">
        <v>380</v>
      </c>
      <c r="H85" s="157">
        <v>1</v>
      </c>
      <c r="I85" s="326"/>
      <c r="J85" s="158">
        <f t="shared" si="0"/>
        <v>0</v>
      </c>
      <c r="K85" s="155" t="s">
        <v>133</v>
      </c>
      <c r="L85" s="36"/>
      <c r="M85" s="159" t="s">
        <v>5</v>
      </c>
      <c r="N85" s="194" t="s">
        <v>43</v>
      </c>
      <c r="O85" s="195">
        <v>0</v>
      </c>
      <c r="P85" s="195">
        <f t="shared" si="1"/>
        <v>0</v>
      </c>
      <c r="Q85" s="195">
        <v>0</v>
      </c>
      <c r="R85" s="195">
        <f t="shared" si="2"/>
        <v>0</v>
      </c>
      <c r="S85" s="195">
        <v>0</v>
      </c>
      <c r="T85" s="196">
        <f t="shared" si="3"/>
        <v>0</v>
      </c>
      <c r="AR85" s="22" t="s">
        <v>381</v>
      </c>
      <c r="AT85" s="22" t="s">
        <v>129</v>
      </c>
      <c r="AU85" s="22" t="s">
        <v>80</v>
      </c>
      <c r="AY85" s="22" t="s">
        <v>127</v>
      </c>
      <c r="BE85" s="163">
        <f t="shared" si="4"/>
        <v>0</v>
      </c>
      <c r="BF85" s="163">
        <f t="shared" si="5"/>
        <v>0</v>
      </c>
      <c r="BG85" s="163">
        <f t="shared" si="6"/>
        <v>0</v>
      </c>
      <c r="BH85" s="163">
        <f t="shared" si="7"/>
        <v>0</v>
      </c>
      <c r="BI85" s="163">
        <f t="shared" si="8"/>
        <v>0</v>
      </c>
      <c r="BJ85" s="22" t="s">
        <v>80</v>
      </c>
      <c r="BK85" s="163">
        <f t="shared" si="9"/>
        <v>0</v>
      </c>
      <c r="BL85" s="22" t="s">
        <v>381</v>
      </c>
      <c r="BM85" s="22" t="s">
        <v>400</v>
      </c>
    </row>
    <row r="86" spans="2:65" s="1" customFormat="1" ht="6.95" customHeight="1">
      <c r="B86" s="51"/>
      <c r="C86" s="52"/>
      <c r="D86" s="52"/>
      <c r="E86" s="52"/>
      <c r="F86" s="52"/>
      <c r="G86" s="52"/>
      <c r="H86" s="52"/>
      <c r="I86" s="52"/>
      <c r="J86" s="52"/>
      <c r="K86" s="52"/>
      <c r="L86" s="36"/>
    </row>
  </sheetData>
  <autoFilter ref="C76:K85"/>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199" customWidth="1"/>
    <col min="2" max="2" width="1.6640625" style="199" customWidth="1"/>
    <col min="3" max="4" width="5" style="199" customWidth="1"/>
    <col min="5" max="5" width="11.6640625" style="199" customWidth="1"/>
    <col min="6" max="6" width="9.1640625" style="199" customWidth="1"/>
    <col min="7" max="7" width="5" style="199" customWidth="1"/>
    <col min="8" max="8" width="77.83203125" style="199" customWidth="1"/>
    <col min="9" max="10" width="20" style="199" customWidth="1"/>
    <col min="11" max="11" width="1.6640625" style="199" customWidth="1"/>
  </cols>
  <sheetData>
    <row r="1" spans="2:11" ht="37.5" customHeight="1"/>
    <row r="2" spans="2:11" ht="7.5" customHeight="1">
      <c r="B2" s="200"/>
      <c r="C2" s="201"/>
      <c r="D2" s="201"/>
      <c r="E2" s="201"/>
      <c r="F2" s="201"/>
      <c r="G2" s="201"/>
      <c r="H2" s="201"/>
      <c r="I2" s="201"/>
      <c r="J2" s="201"/>
      <c r="K2" s="202"/>
    </row>
    <row r="3" spans="2:11" s="13" customFormat="1" ht="45" customHeight="1">
      <c r="B3" s="203"/>
      <c r="C3" s="318" t="s">
        <v>401</v>
      </c>
      <c r="D3" s="318"/>
      <c r="E3" s="318"/>
      <c r="F3" s="318"/>
      <c r="G3" s="318"/>
      <c r="H3" s="318"/>
      <c r="I3" s="318"/>
      <c r="J3" s="318"/>
      <c r="K3" s="204"/>
    </row>
    <row r="4" spans="2:11" ht="25.5" customHeight="1">
      <c r="B4" s="205"/>
      <c r="C4" s="325" t="s">
        <v>402</v>
      </c>
      <c r="D4" s="325"/>
      <c r="E4" s="325"/>
      <c r="F4" s="325"/>
      <c r="G4" s="325"/>
      <c r="H4" s="325"/>
      <c r="I4" s="325"/>
      <c r="J4" s="325"/>
      <c r="K4" s="206"/>
    </row>
    <row r="5" spans="2:11" ht="5.25" customHeight="1">
      <c r="B5" s="205"/>
      <c r="C5" s="207"/>
      <c r="D5" s="207"/>
      <c r="E5" s="207"/>
      <c r="F5" s="207"/>
      <c r="G5" s="207"/>
      <c r="H5" s="207"/>
      <c r="I5" s="207"/>
      <c r="J5" s="207"/>
      <c r="K5" s="206"/>
    </row>
    <row r="6" spans="2:11" ht="15" customHeight="1">
      <c r="B6" s="205"/>
      <c r="C6" s="321" t="s">
        <v>403</v>
      </c>
      <c r="D6" s="321"/>
      <c r="E6" s="321"/>
      <c r="F6" s="321"/>
      <c r="G6" s="321"/>
      <c r="H6" s="321"/>
      <c r="I6" s="321"/>
      <c r="J6" s="321"/>
      <c r="K6" s="206"/>
    </row>
    <row r="7" spans="2:11" ht="15" customHeight="1">
      <c r="B7" s="209"/>
      <c r="C7" s="321" t="s">
        <v>404</v>
      </c>
      <c r="D7" s="321"/>
      <c r="E7" s="321"/>
      <c r="F7" s="321"/>
      <c r="G7" s="321"/>
      <c r="H7" s="321"/>
      <c r="I7" s="321"/>
      <c r="J7" s="321"/>
      <c r="K7" s="206"/>
    </row>
    <row r="8" spans="2:11" ht="12.75" customHeight="1">
      <c r="B8" s="209"/>
      <c r="C8" s="208"/>
      <c r="D8" s="208"/>
      <c r="E8" s="208"/>
      <c r="F8" s="208"/>
      <c r="G8" s="208"/>
      <c r="H8" s="208"/>
      <c r="I8" s="208"/>
      <c r="J8" s="208"/>
      <c r="K8" s="206"/>
    </row>
    <row r="9" spans="2:11" ht="15" customHeight="1">
      <c r="B9" s="209"/>
      <c r="C9" s="321" t="s">
        <v>405</v>
      </c>
      <c r="D9" s="321"/>
      <c r="E9" s="321"/>
      <c r="F9" s="321"/>
      <c r="G9" s="321"/>
      <c r="H9" s="321"/>
      <c r="I9" s="321"/>
      <c r="J9" s="321"/>
      <c r="K9" s="206"/>
    </row>
    <row r="10" spans="2:11" ht="15" customHeight="1">
      <c r="B10" s="209"/>
      <c r="C10" s="208"/>
      <c r="D10" s="321" t="s">
        <v>406</v>
      </c>
      <c r="E10" s="321"/>
      <c r="F10" s="321"/>
      <c r="G10" s="321"/>
      <c r="H10" s="321"/>
      <c r="I10" s="321"/>
      <c r="J10" s="321"/>
      <c r="K10" s="206"/>
    </row>
    <row r="11" spans="2:11" ht="15" customHeight="1">
      <c r="B11" s="209"/>
      <c r="C11" s="210"/>
      <c r="D11" s="321" t="s">
        <v>407</v>
      </c>
      <c r="E11" s="321"/>
      <c r="F11" s="321"/>
      <c r="G11" s="321"/>
      <c r="H11" s="321"/>
      <c r="I11" s="321"/>
      <c r="J11" s="321"/>
      <c r="K11" s="206"/>
    </row>
    <row r="12" spans="2:11" ht="12.75" customHeight="1">
      <c r="B12" s="209"/>
      <c r="C12" s="210"/>
      <c r="D12" s="210"/>
      <c r="E12" s="210"/>
      <c r="F12" s="210"/>
      <c r="G12" s="210"/>
      <c r="H12" s="210"/>
      <c r="I12" s="210"/>
      <c r="J12" s="210"/>
      <c r="K12" s="206"/>
    </row>
    <row r="13" spans="2:11" ht="15" customHeight="1">
      <c r="B13" s="209"/>
      <c r="C13" s="210"/>
      <c r="D13" s="321" t="s">
        <v>408</v>
      </c>
      <c r="E13" s="321"/>
      <c r="F13" s="321"/>
      <c r="G13" s="321"/>
      <c r="H13" s="321"/>
      <c r="I13" s="321"/>
      <c r="J13" s="321"/>
      <c r="K13" s="206"/>
    </row>
    <row r="14" spans="2:11" ht="15" customHeight="1">
      <c r="B14" s="209"/>
      <c r="C14" s="210"/>
      <c r="D14" s="321" t="s">
        <v>409</v>
      </c>
      <c r="E14" s="321"/>
      <c r="F14" s="321"/>
      <c r="G14" s="321"/>
      <c r="H14" s="321"/>
      <c r="I14" s="321"/>
      <c r="J14" s="321"/>
      <c r="K14" s="206"/>
    </row>
    <row r="15" spans="2:11" ht="15" customHeight="1">
      <c r="B15" s="209"/>
      <c r="C15" s="210"/>
      <c r="D15" s="321" t="s">
        <v>410</v>
      </c>
      <c r="E15" s="321"/>
      <c r="F15" s="321"/>
      <c r="G15" s="321"/>
      <c r="H15" s="321"/>
      <c r="I15" s="321"/>
      <c r="J15" s="321"/>
      <c r="K15" s="206"/>
    </row>
    <row r="16" spans="2:11" ht="15" customHeight="1">
      <c r="B16" s="209"/>
      <c r="C16" s="210"/>
      <c r="D16" s="210"/>
      <c r="E16" s="211" t="s">
        <v>79</v>
      </c>
      <c r="F16" s="321" t="s">
        <v>411</v>
      </c>
      <c r="G16" s="321"/>
      <c r="H16" s="321"/>
      <c r="I16" s="321"/>
      <c r="J16" s="321"/>
      <c r="K16" s="206"/>
    </row>
    <row r="17" spans="2:11" ht="15" customHeight="1">
      <c r="B17" s="209"/>
      <c r="C17" s="210"/>
      <c r="D17" s="210"/>
      <c r="E17" s="211" t="s">
        <v>412</v>
      </c>
      <c r="F17" s="321" t="s">
        <v>413</v>
      </c>
      <c r="G17" s="321"/>
      <c r="H17" s="321"/>
      <c r="I17" s="321"/>
      <c r="J17" s="321"/>
      <c r="K17" s="206"/>
    </row>
    <row r="18" spans="2:11" ht="15" customHeight="1">
      <c r="B18" s="209"/>
      <c r="C18" s="210"/>
      <c r="D18" s="210"/>
      <c r="E18" s="211" t="s">
        <v>414</v>
      </c>
      <c r="F18" s="321" t="s">
        <v>415</v>
      </c>
      <c r="G18" s="321"/>
      <c r="H18" s="321"/>
      <c r="I18" s="321"/>
      <c r="J18" s="321"/>
      <c r="K18" s="206"/>
    </row>
    <row r="19" spans="2:11" ht="15" customHeight="1">
      <c r="B19" s="209"/>
      <c r="C19" s="210"/>
      <c r="D19" s="210"/>
      <c r="E19" s="211" t="s">
        <v>85</v>
      </c>
      <c r="F19" s="321" t="s">
        <v>84</v>
      </c>
      <c r="G19" s="321"/>
      <c r="H19" s="321"/>
      <c r="I19" s="321"/>
      <c r="J19" s="321"/>
      <c r="K19" s="206"/>
    </row>
    <row r="20" spans="2:11" ht="15" customHeight="1">
      <c r="B20" s="209"/>
      <c r="C20" s="210"/>
      <c r="D20" s="210"/>
      <c r="E20" s="211" t="s">
        <v>416</v>
      </c>
      <c r="F20" s="321" t="s">
        <v>417</v>
      </c>
      <c r="G20" s="321"/>
      <c r="H20" s="321"/>
      <c r="I20" s="321"/>
      <c r="J20" s="321"/>
      <c r="K20" s="206"/>
    </row>
    <row r="21" spans="2:11" ht="15" customHeight="1">
      <c r="B21" s="209"/>
      <c r="C21" s="210"/>
      <c r="D21" s="210"/>
      <c r="E21" s="211" t="s">
        <v>418</v>
      </c>
      <c r="F21" s="321" t="s">
        <v>419</v>
      </c>
      <c r="G21" s="321"/>
      <c r="H21" s="321"/>
      <c r="I21" s="321"/>
      <c r="J21" s="321"/>
      <c r="K21" s="206"/>
    </row>
    <row r="22" spans="2:11" ht="12.75" customHeight="1">
      <c r="B22" s="209"/>
      <c r="C22" s="210"/>
      <c r="D22" s="210"/>
      <c r="E22" s="210"/>
      <c r="F22" s="210"/>
      <c r="G22" s="210"/>
      <c r="H22" s="210"/>
      <c r="I22" s="210"/>
      <c r="J22" s="210"/>
      <c r="K22" s="206"/>
    </row>
    <row r="23" spans="2:11" ht="15" customHeight="1">
      <c r="B23" s="209"/>
      <c r="C23" s="321" t="s">
        <v>420</v>
      </c>
      <c r="D23" s="321"/>
      <c r="E23" s="321"/>
      <c r="F23" s="321"/>
      <c r="G23" s="321"/>
      <c r="H23" s="321"/>
      <c r="I23" s="321"/>
      <c r="J23" s="321"/>
      <c r="K23" s="206"/>
    </row>
    <row r="24" spans="2:11" ht="15" customHeight="1">
      <c r="B24" s="209"/>
      <c r="C24" s="321" t="s">
        <v>421</v>
      </c>
      <c r="D24" s="321"/>
      <c r="E24" s="321"/>
      <c r="F24" s="321"/>
      <c r="G24" s="321"/>
      <c r="H24" s="321"/>
      <c r="I24" s="321"/>
      <c r="J24" s="321"/>
      <c r="K24" s="206"/>
    </row>
    <row r="25" spans="2:11" ht="15" customHeight="1">
      <c r="B25" s="209"/>
      <c r="C25" s="208"/>
      <c r="D25" s="321" t="s">
        <v>422</v>
      </c>
      <c r="E25" s="321"/>
      <c r="F25" s="321"/>
      <c r="G25" s="321"/>
      <c r="H25" s="321"/>
      <c r="I25" s="321"/>
      <c r="J25" s="321"/>
      <c r="K25" s="206"/>
    </row>
    <row r="26" spans="2:11" ht="15" customHeight="1">
      <c r="B26" s="209"/>
      <c r="C26" s="210"/>
      <c r="D26" s="321" t="s">
        <v>423</v>
      </c>
      <c r="E26" s="321"/>
      <c r="F26" s="321"/>
      <c r="G26" s="321"/>
      <c r="H26" s="321"/>
      <c r="I26" s="321"/>
      <c r="J26" s="321"/>
      <c r="K26" s="206"/>
    </row>
    <row r="27" spans="2:11" ht="12.75" customHeight="1">
      <c r="B27" s="209"/>
      <c r="C27" s="210"/>
      <c r="D27" s="210"/>
      <c r="E27" s="210"/>
      <c r="F27" s="210"/>
      <c r="G27" s="210"/>
      <c r="H27" s="210"/>
      <c r="I27" s="210"/>
      <c r="J27" s="210"/>
      <c r="K27" s="206"/>
    </row>
    <row r="28" spans="2:11" ht="15" customHeight="1">
      <c r="B28" s="209"/>
      <c r="C28" s="210"/>
      <c r="D28" s="321" t="s">
        <v>424</v>
      </c>
      <c r="E28" s="321"/>
      <c r="F28" s="321"/>
      <c r="G28" s="321"/>
      <c r="H28" s="321"/>
      <c r="I28" s="321"/>
      <c r="J28" s="321"/>
      <c r="K28" s="206"/>
    </row>
    <row r="29" spans="2:11" ht="15" customHeight="1">
      <c r="B29" s="209"/>
      <c r="C29" s="210"/>
      <c r="D29" s="321" t="s">
        <v>425</v>
      </c>
      <c r="E29" s="321"/>
      <c r="F29" s="321"/>
      <c r="G29" s="321"/>
      <c r="H29" s="321"/>
      <c r="I29" s="321"/>
      <c r="J29" s="321"/>
      <c r="K29" s="206"/>
    </row>
    <row r="30" spans="2:11" ht="12.75" customHeight="1">
      <c r="B30" s="209"/>
      <c r="C30" s="210"/>
      <c r="D30" s="210"/>
      <c r="E30" s="210"/>
      <c r="F30" s="210"/>
      <c r="G30" s="210"/>
      <c r="H30" s="210"/>
      <c r="I30" s="210"/>
      <c r="J30" s="210"/>
      <c r="K30" s="206"/>
    </row>
    <row r="31" spans="2:11" ht="15" customHeight="1">
      <c r="B31" s="209"/>
      <c r="C31" s="210"/>
      <c r="D31" s="321" t="s">
        <v>426</v>
      </c>
      <c r="E31" s="321"/>
      <c r="F31" s="321"/>
      <c r="G31" s="321"/>
      <c r="H31" s="321"/>
      <c r="I31" s="321"/>
      <c r="J31" s="321"/>
      <c r="K31" s="206"/>
    </row>
    <row r="32" spans="2:11" ht="15" customHeight="1">
      <c r="B32" s="209"/>
      <c r="C32" s="210"/>
      <c r="D32" s="321" t="s">
        <v>427</v>
      </c>
      <c r="E32" s="321"/>
      <c r="F32" s="321"/>
      <c r="G32" s="321"/>
      <c r="H32" s="321"/>
      <c r="I32" s="321"/>
      <c r="J32" s="321"/>
      <c r="K32" s="206"/>
    </row>
    <row r="33" spans="2:11" ht="15" customHeight="1">
      <c r="B33" s="209"/>
      <c r="C33" s="210"/>
      <c r="D33" s="321" t="s">
        <v>428</v>
      </c>
      <c r="E33" s="321"/>
      <c r="F33" s="321"/>
      <c r="G33" s="321"/>
      <c r="H33" s="321"/>
      <c r="I33" s="321"/>
      <c r="J33" s="321"/>
      <c r="K33" s="206"/>
    </row>
    <row r="34" spans="2:11" ht="15" customHeight="1">
      <c r="B34" s="209"/>
      <c r="C34" s="210"/>
      <c r="D34" s="208"/>
      <c r="E34" s="212" t="s">
        <v>112</v>
      </c>
      <c r="F34" s="208"/>
      <c r="G34" s="321" t="s">
        <v>429</v>
      </c>
      <c r="H34" s="321"/>
      <c r="I34" s="321"/>
      <c r="J34" s="321"/>
      <c r="K34" s="206"/>
    </row>
    <row r="35" spans="2:11" ht="30.75" customHeight="1">
      <c r="B35" s="209"/>
      <c r="C35" s="210"/>
      <c r="D35" s="208"/>
      <c r="E35" s="212" t="s">
        <v>430</v>
      </c>
      <c r="F35" s="208"/>
      <c r="G35" s="321" t="s">
        <v>431</v>
      </c>
      <c r="H35" s="321"/>
      <c r="I35" s="321"/>
      <c r="J35" s="321"/>
      <c r="K35" s="206"/>
    </row>
    <row r="36" spans="2:11" ht="15" customHeight="1">
      <c r="B36" s="209"/>
      <c r="C36" s="210"/>
      <c r="D36" s="208"/>
      <c r="E36" s="212" t="s">
        <v>53</v>
      </c>
      <c r="F36" s="208"/>
      <c r="G36" s="321" t="s">
        <v>432</v>
      </c>
      <c r="H36" s="321"/>
      <c r="I36" s="321"/>
      <c r="J36" s="321"/>
      <c r="K36" s="206"/>
    </row>
    <row r="37" spans="2:11" ht="15" customHeight="1">
      <c r="B37" s="209"/>
      <c r="C37" s="210"/>
      <c r="D37" s="208"/>
      <c r="E37" s="212" t="s">
        <v>113</v>
      </c>
      <c r="F37" s="208"/>
      <c r="G37" s="321" t="s">
        <v>433</v>
      </c>
      <c r="H37" s="321"/>
      <c r="I37" s="321"/>
      <c r="J37" s="321"/>
      <c r="K37" s="206"/>
    </row>
    <row r="38" spans="2:11" ht="15" customHeight="1">
      <c r="B38" s="209"/>
      <c r="C38" s="210"/>
      <c r="D38" s="208"/>
      <c r="E38" s="212" t="s">
        <v>114</v>
      </c>
      <c r="F38" s="208"/>
      <c r="G38" s="321" t="s">
        <v>434</v>
      </c>
      <c r="H38" s="321"/>
      <c r="I38" s="321"/>
      <c r="J38" s="321"/>
      <c r="K38" s="206"/>
    </row>
    <row r="39" spans="2:11" ht="15" customHeight="1">
      <c r="B39" s="209"/>
      <c r="C39" s="210"/>
      <c r="D39" s="208"/>
      <c r="E39" s="212" t="s">
        <v>115</v>
      </c>
      <c r="F39" s="208"/>
      <c r="G39" s="321" t="s">
        <v>435</v>
      </c>
      <c r="H39" s="321"/>
      <c r="I39" s="321"/>
      <c r="J39" s="321"/>
      <c r="K39" s="206"/>
    </row>
    <row r="40" spans="2:11" ht="15" customHeight="1">
      <c r="B40" s="209"/>
      <c r="C40" s="210"/>
      <c r="D40" s="208"/>
      <c r="E40" s="212" t="s">
        <v>436</v>
      </c>
      <c r="F40" s="208"/>
      <c r="G40" s="321" t="s">
        <v>437</v>
      </c>
      <c r="H40" s="321"/>
      <c r="I40" s="321"/>
      <c r="J40" s="321"/>
      <c r="K40" s="206"/>
    </row>
    <row r="41" spans="2:11" ht="15" customHeight="1">
      <c r="B41" s="209"/>
      <c r="C41" s="210"/>
      <c r="D41" s="208"/>
      <c r="E41" s="212"/>
      <c r="F41" s="208"/>
      <c r="G41" s="321" t="s">
        <v>438</v>
      </c>
      <c r="H41" s="321"/>
      <c r="I41" s="321"/>
      <c r="J41" s="321"/>
      <c r="K41" s="206"/>
    </row>
    <row r="42" spans="2:11" ht="15" customHeight="1">
      <c r="B42" s="209"/>
      <c r="C42" s="210"/>
      <c r="D42" s="208"/>
      <c r="E42" s="212" t="s">
        <v>439</v>
      </c>
      <c r="F42" s="208"/>
      <c r="G42" s="321" t="s">
        <v>440</v>
      </c>
      <c r="H42" s="321"/>
      <c r="I42" s="321"/>
      <c r="J42" s="321"/>
      <c r="K42" s="206"/>
    </row>
    <row r="43" spans="2:11" ht="15" customHeight="1">
      <c r="B43" s="209"/>
      <c r="C43" s="210"/>
      <c r="D43" s="208"/>
      <c r="E43" s="212" t="s">
        <v>117</v>
      </c>
      <c r="F43" s="208"/>
      <c r="G43" s="321" t="s">
        <v>441</v>
      </c>
      <c r="H43" s="321"/>
      <c r="I43" s="321"/>
      <c r="J43" s="321"/>
      <c r="K43" s="206"/>
    </row>
    <row r="44" spans="2:11" ht="12.75" customHeight="1">
      <c r="B44" s="209"/>
      <c r="C44" s="210"/>
      <c r="D44" s="208"/>
      <c r="E44" s="208"/>
      <c r="F44" s="208"/>
      <c r="G44" s="208"/>
      <c r="H44" s="208"/>
      <c r="I44" s="208"/>
      <c r="J44" s="208"/>
      <c r="K44" s="206"/>
    </row>
    <row r="45" spans="2:11" ht="15" customHeight="1">
      <c r="B45" s="209"/>
      <c r="C45" s="210"/>
      <c r="D45" s="321" t="s">
        <v>442</v>
      </c>
      <c r="E45" s="321"/>
      <c r="F45" s="321"/>
      <c r="G45" s="321"/>
      <c r="H45" s="321"/>
      <c r="I45" s="321"/>
      <c r="J45" s="321"/>
      <c r="K45" s="206"/>
    </row>
    <row r="46" spans="2:11" ht="15" customHeight="1">
      <c r="B46" s="209"/>
      <c r="C46" s="210"/>
      <c r="D46" s="210"/>
      <c r="E46" s="321" t="s">
        <v>443</v>
      </c>
      <c r="F46" s="321"/>
      <c r="G46" s="321"/>
      <c r="H46" s="321"/>
      <c r="I46" s="321"/>
      <c r="J46" s="321"/>
      <c r="K46" s="206"/>
    </row>
    <row r="47" spans="2:11" ht="15" customHeight="1">
      <c r="B47" s="209"/>
      <c r="C47" s="210"/>
      <c r="D47" s="210"/>
      <c r="E47" s="321" t="s">
        <v>444</v>
      </c>
      <c r="F47" s="321"/>
      <c r="G47" s="321"/>
      <c r="H47" s="321"/>
      <c r="I47" s="321"/>
      <c r="J47" s="321"/>
      <c r="K47" s="206"/>
    </row>
    <row r="48" spans="2:11" ht="15" customHeight="1">
      <c r="B48" s="209"/>
      <c r="C48" s="210"/>
      <c r="D48" s="210"/>
      <c r="E48" s="321" t="s">
        <v>445</v>
      </c>
      <c r="F48" s="321"/>
      <c r="G48" s="321"/>
      <c r="H48" s="321"/>
      <c r="I48" s="321"/>
      <c r="J48" s="321"/>
      <c r="K48" s="206"/>
    </row>
    <row r="49" spans="2:11" ht="15" customHeight="1">
      <c r="B49" s="209"/>
      <c r="C49" s="210"/>
      <c r="D49" s="321" t="s">
        <v>446</v>
      </c>
      <c r="E49" s="321"/>
      <c r="F49" s="321"/>
      <c r="G49" s="321"/>
      <c r="H49" s="321"/>
      <c r="I49" s="321"/>
      <c r="J49" s="321"/>
      <c r="K49" s="206"/>
    </row>
    <row r="50" spans="2:11" ht="25.5" customHeight="1">
      <c r="B50" s="205"/>
      <c r="C50" s="325" t="s">
        <v>447</v>
      </c>
      <c r="D50" s="325"/>
      <c r="E50" s="325"/>
      <c r="F50" s="325"/>
      <c r="G50" s="325"/>
      <c r="H50" s="325"/>
      <c r="I50" s="325"/>
      <c r="J50" s="325"/>
      <c r="K50" s="206"/>
    </row>
    <row r="51" spans="2:11" ht="5.25" customHeight="1">
      <c r="B51" s="205"/>
      <c r="C51" s="207"/>
      <c r="D51" s="207"/>
      <c r="E51" s="207"/>
      <c r="F51" s="207"/>
      <c r="G51" s="207"/>
      <c r="H51" s="207"/>
      <c r="I51" s="207"/>
      <c r="J51" s="207"/>
      <c r="K51" s="206"/>
    </row>
    <row r="52" spans="2:11" ht="15" customHeight="1">
      <c r="B52" s="205"/>
      <c r="C52" s="321" t="s">
        <v>448</v>
      </c>
      <c r="D52" s="321"/>
      <c r="E52" s="321"/>
      <c r="F52" s="321"/>
      <c r="G52" s="321"/>
      <c r="H52" s="321"/>
      <c r="I52" s="321"/>
      <c r="J52" s="321"/>
      <c r="K52" s="206"/>
    </row>
    <row r="53" spans="2:11" ht="15" customHeight="1">
      <c r="B53" s="205"/>
      <c r="C53" s="321" t="s">
        <v>449</v>
      </c>
      <c r="D53" s="321"/>
      <c r="E53" s="321"/>
      <c r="F53" s="321"/>
      <c r="G53" s="321"/>
      <c r="H53" s="321"/>
      <c r="I53" s="321"/>
      <c r="J53" s="321"/>
      <c r="K53" s="206"/>
    </row>
    <row r="54" spans="2:11" ht="12.75" customHeight="1">
      <c r="B54" s="205"/>
      <c r="C54" s="208"/>
      <c r="D54" s="208"/>
      <c r="E54" s="208"/>
      <c r="F54" s="208"/>
      <c r="G54" s="208"/>
      <c r="H54" s="208"/>
      <c r="I54" s="208"/>
      <c r="J54" s="208"/>
      <c r="K54" s="206"/>
    </row>
    <row r="55" spans="2:11" ht="15" customHeight="1">
      <c r="B55" s="205"/>
      <c r="C55" s="321" t="s">
        <v>450</v>
      </c>
      <c r="D55" s="321"/>
      <c r="E55" s="321"/>
      <c r="F55" s="321"/>
      <c r="G55" s="321"/>
      <c r="H55" s="321"/>
      <c r="I55" s="321"/>
      <c r="J55" s="321"/>
      <c r="K55" s="206"/>
    </row>
    <row r="56" spans="2:11" ht="15" customHeight="1">
      <c r="B56" s="205"/>
      <c r="C56" s="210"/>
      <c r="D56" s="321" t="s">
        <v>451</v>
      </c>
      <c r="E56" s="321"/>
      <c r="F56" s="321"/>
      <c r="G56" s="321"/>
      <c r="H56" s="321"/>
      <c r="I56" s="321"/>
      <c r="J56" s="321"/>
      <c r="K56" s="206"/>
    </row>
    <row r="57" spans="2:11" ht="15" customHeight="1">
      <c r="B57" s="205"/>
      <c r="C57" s="210"/>
      <c r="D57" s="321" t="s">
        <v>452</v>
      </c>
      <c r="E57" s="321"/>
      <c r="F57" s="321"/>
      <c r="G57" s="321"/>
      <c r="H57" s="321"/>
      <c r="I57" s="321"/>
      <c r="J57" s="321"/>
      <c r="K57" s="206"/>
    </row>
    <row r="58" spans="2:11" ht="15" customHeight="1">
      <c r="B58" s="205"/>
      <c r="C58" s="210"/>
      <c r="D58" s="321" t="s">
        <v>453</v>
      </c>
      <c r="E58" s="321"/>
      <c r="F58" s="321"/>
      <c r="G58" s="321"/>
      <c r="H58" s="321"/>
      <c r="I58" s="321"/>
      <c r="J58" s="321"/>
      <c r="K58" s="206"/>
    </row>
    <row r="59" spans="2:11" ht="15" customHeight="1">
      <c r="B59" s="205"/>
      <c r="C59" s="210"/>
      <c r="D59" s="321" t="s">
        <v>454</v>
      </c>
      <c r="E59" s="321"/>
      <c r="F59" s="321"/>
      <c r="G59" s="321"/>
      <c r="H59" s="321"/>
      <c r="I59" s="321"/>
      <c r="J59" s="321"/>
      <c r="K59" s="206"/>
    </row>
    <row r="60" spans="2:11" ht="15" customHeight="1">
      <c r="B60" s="205"/>
      <c r="C60" s="210"/>
      <c r="D60" s="322" t="s">
        <v>455</v>
      </c>
      <c r="E60" s="322"/>
      <c r="F60" s="322"/>
      <c r="G60" s="322"/>
      <c r="H60" s="322"/>
      <c r="I60" s="322"/>
      <c r="J60" s="322"/>
      <c r="K60" s="206"/>
    </row>
    <row r="61" spans="2:11" ht="15" customHeight="1">
      <c r="B61" s="205"/>
      <c r="C61" s="210"/>
      <c r="D61" s="321" t="s">
        <v>456</v>
      </c>
      <c r="E61" s="321"/>
      <c r="F61" s="321"/>
      <c r="G61" s="321"/>
      <c r="H61" s="321"/>
      <c r="I61" s="321"/>
      <c r="J61" s="321"/>
      <c r="K61" s="206"/>
    </row>
    <row r="62" spans="2:11" ht="12.75" customHeight="1">
      <c r="B62" s="205"/>
      <c r="C62" s="210"/>
      <c r="D62" s="210"/>
      <c r="E62" s="213"/>
      <c r="F62" s="210"/>
      <c r="G62" s="210"/>
      <c r="H62" s="210"/>
      <c r="I62" s="210"/>
      <c r="J62" s="210"/>
      <c r="K62" s="206"/>
    </row>
    <row r="63" spans="2:11" ht="15" customHeight="1">
      <c r="B63" s="205"/>
      <c r="C63" s="210"/>
      <c r="D63" s="321" t="s">
        <v>457</v>
      </c>
      <c r="E63" s="321"/>
      <c r="F63" s="321"/>
      <c r="G63" s="321"/>
      <c r="H63" s="321"/>
      <c r="I63" s="321"/>
      <c r="J63" s="321"/>
      <c r="K63" s="206"/>
    </row>
    <row r="64" spans="2:11" ht="15" customHeight="1">
      <c r="B64" s="205"/>
      <c r="C64" s="210"/>
      <c r="D64" s="322" t="s">
        <v>458</v>
      </c>
      <c r="E64" s="322"/>
      <c r="F64" s="322"/>
      <c r="G64" s="322"/>
      <c r="H64" s="322"/>
      <c r="I64" s="322"/>
      <c r="J64" s="322"/>
      <c r="K64" s="206"/>
    </row>
    <row r="65" spans="2:11" ht="15" customHeight="1">
      <c r="B65" s="205"/>
      <c r="C65" s="210"/>
      <c r="D65" s="321" t="s">
        <v>459</v>
      </c>
      <c r="E65" s="321"/>
      <c r="F65" s="321"/>
      <c r="G65" s="321"/>
      <c r="H65" s="321"/>
      <c r="I65" s="321"/>
      <c r="J65" s="321"/>
      <c r="K65" s="206"/>
    </row>
    <row r="66" spans="2:11" ht="15" customHeight="1">
      <c r="B66" s="205"/>
      <c r="C66" s="210"/>
      <c r="D66" s="321" t="s">
        <v>460</v>
      </c>
      <c r="E66" s="321"/>
      <c r="F66" s="321"/>
      <c r="G66" s="321"/>
      <c r="H66" s="321"/>
      <c r="I66" s="321"/>
      <c r="J66" s="321"/>
      <c r="K66" s="206"/>
    </row>
    <row r="67" spans="2:11" ht="15" customHeight="1">
      <c r="B67" s="205"/>
      <c r="C67" s="210"/>
      <c r="D67" s="321" t="s">
        <v>461</v>
      </c>
      <c r="E67" s="321"/>
      <c r="F67" s="321"/>
      <c r="G67" s="321"/>
      <c r="H67" s="321"/>
      <c r="I67" s="321"/>
      <c r="J67" s="321"/>
      <c r="K67" s="206"/>
    </row>
    <row r="68" spans="2:11" ht="15" customHeight="1">
      <c r="B68" s="205"/>
      <c r="C68" s="210"/>
      <c r="D68" s="321" t="s">
        <v>462</v>
      </c>
      <c r="E68" s="321"/>
      <c r="F68" s="321"/>
      <c r="G68" s="321"/>
      <c r="H68" s="321"/>
      <c r="I68" s="321"/>
      <c r="J68" s="321"/>
      <c r="K68" s="206"/>
    </row>
    <row r="69" spans="2:11" ht="12.75" customHeight="1">
      <c r="B69" s="214"/>
      <c r="C69" s="215"/>
      <c r="D69" s="215"/>
      <c r="E69" s="215"/>
      <c r="F69" s="215"/>
      <c r="G69" s="215"/>
      <c r="H69" s="215"/>
      <c r="I69" s="215"/>
      <c r="J69" s="215"/>
      <c r="K69" s="216"/>
    </row>
    <row r="70" spans="2:11" ht="18.75" customHeight="1">
      <c r="B70" s="217"/>
      <c r="C70" s="217"/>
      <c r="D70" s="217"/>
      <c r="E70" s="217"/>
      <c r="F70" s="217"/>
      <c r="G70" s="217"/>
      <c r="H70" s="217"/>
      <c r="I70" s="217"/>
      <c r="J70" s="217"/>
      <c r="K70" s="218"/>
    </row>
    <row r="71" spans="2:11" ht="18.75" customHeight="1">
      <c r="B71" s="218"/>
      <c r="C71" s="218"/>
      <c r="D71" s="218"/>
      <c r="E71" s="218"/>
      <c r="F71" s="218"/>
      <c r="G71" s="218"/>
      <c r="H71" s="218"/>
      <c r="I71" s="218"/>
      <c r="J71" s="218"/>
      <c r="K71" s="218"/>
    </row>
    <row r="72" spans="2:11" ht="7.5" customHeight="1">
      <c r="B72" s="219"/>
      <c r="C72" s="220"/>
      <c r="D72" s="220"/>
      <c r="E72" s="220"/>
      <c r="F72" s="220"/>
      <c r="G72" s="220"/>
      <c r="H72" s="220"/>
      <c r="I72" s="220"/>
      <c r="J72" s="220"/>
      <c r="K72" s="221"/>
    </row>
    <row r="73" spans="2:11" ht="45" customHeight="1">
      <c r="B73" s="222"/>
      <c r="C73" s="323" t="s">
        <v>91</v>
      </c>
      <c r="D73" s="323"/>
      <c r="E73" s="323"/>
      <c r="F73" s="323"/>
      <c r="G73" s="323"/>
      <c r="H73" s="323"/>
      <c r="I73" s="323"/>
      <c r="J73" s="323"/>
      <c r="K73" s="223"/>
    </row>
    <row r="74" spans="2:11" ht="17.25" customHeight="1">
      <c r="B74" s="222"/>
      <c r="C74" s="224" t="s">
        <v>463</v>
      </c>
      <c r="D74" s="224"/>
      <c r="E74" s="224"/>
      <c r="F74" s="224" t="s">
        <v>464</v>
      </c>
      <c r="G74" s="225"/>
      <c r="H74" s="224" t="s">
        <v>113</v>
      </c>
      <c r="I74" s="224" t="s">
        <v>57</v>
      </c>
      <c r="J74" s="224" t="s">
        <v>465</v>
      </c>
      <c r="K74" s="223"/>
    </row>
    <row r="75" spans="2:11" ht="17.25" customHeight="1">
      <c r="B75" s="222"/>
      <c r="C75" s="226" t="s">
        <v>466</v>
      </c>
      <c r="D75" s="226"/>
      <c r="E75" s="226"/>
      <c r="F75" s="227" t="s">
        <v>467</v>
      </c>
      <c r="G75" s="228"/>
      <c r="H75" s="226"/>
      <c r="I75" s="226"/>
      <c r="J75" s="226" t="s">
        <v>468</v>
      </c>
      <c r="K75" s="223"/>
    </row>
    <row r="76" spans="2:11" ht="5.25" customHeight="1">
      <c r="B76" s="222"/>
      <c r="C76" s="229"/>
      <c r="D76" s="229"/>
      <c r="E76" s="229"/>
      <c r="F76" s="229"/>
      <c r="G76" s="230"/>
      <c r="H76" s="229"/>
      <c r="I76" s="229"/>
      <c r="J76" s="229"/>
      <c r="K76" s="223"/>
    </row>
    <row r="77" spans="2:11" ht="15" customHeight="1">
      <c r="B77" s="222"/>
      <c r="C77" s="212" t="s">
        <v>53</v>
      </c>
      <c r="D77" s="229"/>
      <c r="E77" s="229"/>
      <c r="F77" s="231" t="s">
        <v>469</v>
      </c>
      <c r="G77" s="230"/>
      <c r="H77" s="212" t="s">
        <v>470</v>
      </c>
      <c r="I77" s="212" t="s">
        <v>471</v>
      </c>
      <c r="J77" s="212">
        <v>20</v>
      </c>
      <c r="K77" s="223"/>
    </row>
    <row r="78" spans="2:11" ht="15" customHeight="1">
      <c r="B78" s="222"/>
      <c r="C78" s="212" t="s">
        <v>472</v>
      </c>
      <c r="D78" s="212"/>
      <c r="E78" s="212"/>
      <c r="F78" s="231" t="s">
        <v>469</v>
      </c>
      <c r="G78" s="230"/>
      <c r="H78" s="212" t="s">
        <v>473</v>
      </c>
      <c r="I78" s="212" t="s">
        <v>471</v>
      </c>
      <c r="J78" s="212">
        <v>120</v>
      </c>
      <c r="K78" s="223"/>
    </row>
    <row r="79" spans="2:11" ht="15" customHeight="1">
      <c r="B79" s="232"/>
      <c r="C79" s="212" t="s">
        <v>474</v>
      </c>
      <c r="D79" s="212"/>
      <c r="E79" s="212"/>
      <c r="F79" s="231" t="s">
        <v>475</v>
      </c>
      <c r="G79" s="230"/>
      <c r="H79" s="212" t="s">
        <v>476</v>
      </c>
      <c r="I79" s="212" t="s">
        <v>471</v>
      </c>
      <c r="J79" s="212">
        <v>50</v>
      </c>
      <c r="K79" s="223"/>
    </row>
    <row r="80" spans="2:11" ht="15" customHeight="1">
      <c r="B80" s="232"/>
      <c r="C80" s="212" t="s">
        <v>477</v>
      </c>
      <c r="D80" s="212"/>
      <c r="E80" s="212"/>
      <c r="F80" s="231" t="s">
        <v>469</v>
      </c>
      <c r="G80" s="230"/>
      <c r="H80" s="212" t="s">
        <v>478</v>
      </c>
      <c r="I80" s="212" t="s">
        <v>479</v>
      </c>
      <c r="J80" s="212"/>
      <c r="K80" s="223"/>
    </row>
    <row r="81" spans="2:11" ht="15" customHeight="1">
      <c r="B81" s="232"/>
      <c r="C81" s="233" t="s">
        <v>480</v>
      </c>
      <c r="D81" s="233"/>
      <c r="E81" s="233"/>
      <c r="F81" s="234" t="s">
        <v>475</v>
      </c>
      <c r="G81" s="233"/>
      <c r="H81" s="233" t="s">
        <v>481</v>
      </c>
      <c r="I81" s="233" t="s">
        <v>471</v>
      </c>
      <c r="J81" s="233">
        <v>15</v>
      </c>
      <c r="K81" s="223"/>
    </row>
    <row r="82" spans="2:11" ht="15" customHeight="1">
      <c r="B82" s="232"/>
      <c r="C82" s="233" t="s">
        <v>482</v>
      </c>
      <c r="D82" s="233"/>
      <c r="E82" s="233"/>
      <c r="F82" s="234" t="s">
        <v>475</v>
      </c>
      <c r="G82" s="233"/>
      <c r="H82" s="233" t="s">
        <v>483</v>
      </c>
      <c r="I82" s="233" t="s">
        <v>471</v>
      </c>
      <c r="J82" s="233">
        <v>15</v>
      </c>
      <c r="K82" s="223"/>
    </row>
    <row r="83" spans="2:11" ht="15" customHeight="1">
      <c r="B83" s="232"/>
      <c r="C83" s="233" t="s">
        <v>484</v>
      </c>
      <c r="D83" s="233"/>
      <c r="E83" s="233"/>
      <c r="F83" s="234" t="s">
        <v>475</v>
      </c>
      <c r="G83" s="233"/>
      <c r="H83" s="233" t="s">
        <v>485</v>
      </c>
      <c r="I83" s="233" t="s">
        <v>471</v>
      </c>
      <c r="J83" s="233">
        <v>20</v>
      </c>
      <c r="K83" s="223"/>
    </row>
    <row r="84" spans="2:11" ht="15" customHeight="1">
      <c r="B84" s="232"/>
      <c r="C84" s="233" t="s">
        <v>486</v>
      </c>
      <c r="D84" s="233"/>
      <c r="E84" s="233"/>
      <c r="F84" s="234" t="s">
        <v>475</v>
      </c>
      <c r="G84" s="233"/>
      <c r="H84" s="233" t="s">
        <v>487</v>
      </c>
      <c r="I84" s="233" t="s">
        <v>471</v>
      </c>
      <c r="J84" s="233">
        <v>20</v>
      </c>
      <c r="K84" s="223"/>
    </row>
    <row r="85" spans="2:11" ht="15" customHeight="1">
      <c r="B85" s="232"/>
      <c r="C85" s="212" t="s">
        <v>488</v>
      </c>
      <c r="D85" s="212"/>
      <c r="E85" s="212"/>
      <c r="F85" s="231" t="s">
        <v>475</v>
      </c>
      <c r="G85" s="230"/>
      <c r="H85" s="212" t="s">
        <v>489</v>
      </c>
      <c r="I85" s="212" t="s">
        <v>471</v>
      </c>
      <c r="J85" s="212">
        <v>50</v>
      </c>
      <c r="K85" s="223"/>
    </row>
    <row r="86" spans="2:11" ht="15" customHeight="1">
      <c r="B86" s="232"/>
      <c r="C86" s="212" t="s">
        <v>490</v>
      </c>
      <c r="D86" s="212"/>
      <c r="E86" s="212"/>
      <c r="F86" s="231" t="s">
        <v>475</v>
      </c>
      <c r="G86" s="230"/>
      <c r="H86" s="212" t="s">
        <v>491</v>
      </c>
      <c r="I86" s="212" t="s">
        <v>471</v>
      </c>
      <c r="J86" s="212">
        <v>20</v>
      </c>
      <c r="K86" s="223"/>
    </row>
    <row r="87" spans="2:11" ht="15" customHeight="1">
      <c r="B87" s="232"/>
      <c r="C87" s="212" t="s">
        <v>492</v>
      </c>
      <c r="D87" s="212"/>
      <c r="E87" s="212"/>
      <c r="F87" s="231" t="s">
        <v>475</v>
      </c>
      <c r="G87" s="230"/>
      <c r="H87" s="212" t="s">
        <v>493</v>
      </c>
      <c r="I87" s="212" t="s">
        <v>471</v>
      </c>
      <c r="J87" s="212">
        <v>20</v>
      </c>
      <c r="K87" s="223"/>
    </row>
    <row r="88" spans="2:11" ht="15" customHeight="1">
      <c r="B88" s="232"/>
      <c r="C88" s="212" t="s">
        <v>494</v>
      </c>
      <c r="D88" s="212"/>
      <c r="E88" s="212"/>
      <c r="F88" s="231" t="s">
        <v>475</v>
      </c>
      <c r="G88" s="230"/>
      <c r="H88" s="212" t="s">
        <v>495</v>
      </c>
      <c r="I88" s="212" t="s">
        <v>471</v>
      </c>
      <c r="J88" s="212">
        <v>50</v>
      </c>
      <c r="K88" s="223"/>
    </row>
    <row r="89" spans="2:11" ht="15" customHeight="1">
      <c r="B89" s="232"/>
      <c r="C89" s="212" t="s">
        <v>496</v>
      </c>
      <c r="D89" s="212"/>
      <c r="E89" s="212"/>
      <c r="F89" s="231" t="s">
        <v>475</v>
      </c>
      <c r="G89" s="230"/>
      <c r="H89" s="212" t="s">
        <v>496</v>
      </c>
      <c r="I89" s="212" t="s">
        <v>471</v>
      </c>
      <c r="J89" s="212">
        <v>50</v>
      </c>
      <c r="K89" s="223"/>
    </row>
    <row r="90" spans="2:11" ht="15" customHeight="1">
      <c r="B90" s="232"/>
      <c r="C90" s="212" t="s">
        <v>118</v>
      </c>
      <c r="D90" s="212"/>
      <c r="E90" s="212"/>
      <c r="F90" s="231" t="s">
        <v>475</v>
      </c>
      <c r="G90" s="230"/>
      <c r="H90" s="212" t="s">
        <v>497</v>
      </c>
      <c r="I90" s="212" t="s">
        <v>471</v>
      </c>
      <c r="J90" s="212">
        <v>255</v>
      </c>
      <c r="K90" s="223"/>
    </row>
    <row r="91" spans="2:11" ht="15" customHeight="1">
      <c r="B91" s="232"/>
      <c r="C91" s="212" t="s">
        <v>498</v>
      </c>
      <c r="D91" s="212"/>
      <c r="E91" s="212"/>
      <c r="F91" s="231" t="s">
        <v>469</v>
      </c>
      <c r="G91" s="230"/>
      <c r="H91" s="212" t="s">
        <v>499</v>
      </c>
      <c r="I91" s="212" t="s">
        <v>500</v>
      </c>
      <c r="J91" s="212"/>
      <c r="K91" s="223"/>
    </row>
    <row r="92" spans="2:11" ht="15" customHeight="1">
      <c r="B92" s="232"/>
      <c r="C92" s="212" t="s">
        <v>501</v>
      </c>
      <c r="D92" s="212"/>
      <c r="E92" s="212"/>
      <c r="F92" s="231" t="s">
        <v>469</v>
      </c>
      <c r="G92" s="230"/>
      <c r="H92" s="212" t="s">
        <v>502</v>
      </c>
      <c r="I92" s="212" t="s">
        <v>503</v>
      </c>
      <c r="J92" s="212"/>
      <c r="K92" s="223"/>
    </row>
    <row r="93" spans="2:11" ht="15" customHeight="1">
      <c r="B93" s="232"/>
      <c r="C93" s="212" t="s">
        <v>504</v>
      </c>
      <c r="D93" s="212"/>
      <c r="E93" s="212"/>
      <c r="F93" s="231" t="s">
        <v>469</v>
      </c>
      <c r="G93" s="230"/>
      <c r="H93" s="212" t="s">
        <v>504</v>
      </c>
      <c r="I93" s="212" t="s">
        <v>503</v>
      </c>
      <c r="J93" s="212"/>
      <c r="K93" s="223"/>
    </row>
    <row r="94" spans="2:11" ht="15" customHeight="1">
      <c r="B94" s="232"/>
      <c r="C94" s="212" t="s">
        <v>38</v>
      </c>
      <c r="D94" s="212"/>
      <c r="E94" s="212"/>
      <c r="F94" s="231" t="s">
        <v>469</v>
      </c>
      <c r="G94" s="230"/>
      <c r="H94" s="212" t="s">
        <v>505</v>
      </c>
      <c r="I94" s="212" t="s">
        <v>503</v>
      </c>
      <c r="J94" s="212"/>
      <c r="K94" s="223"/>
    </row>
    <row r="95" spans="2:11" ht="15" customHeight="1">
      <c r="B95" s="232"/>
      <c r="C95" s="212" t="s">
        <v>48</v>
      </c>
      <c r="D95" s="212"/>
      <c r="E95" s="212"/>
      <c r="F95" s="231" t="s">
        <v>469</v>
      </c>
      <c r="G95" s="230"/>
      <c r="H95" s="212" t="s">
        <v>506</v>
      </c>
      <c r="I95" s="212" t="s">
        <v>503</v>
      </c>
      <c r="J95" s="212"/>
      <c r="K95" s="223"/>
    </row>
    <row r="96" spans="2:11" ht="15" customHeight="1">
      <c r="B96" s="235"/>
      <c r="C96" s="236"/>
      <c r="D96" s="236"/>
      <c r="E96" s="236"/>
      <c r="F96" s="236"/>
      <c r="G96" s="236"/>
      <c r="H96" s="236"/>
      <c r="I96" s="236"/>
      <c r="J96" s="236"/>
      <c r="K96" s="237"/>
    </row>
    <row r="97" spans="2:11" ht="18.75" customHeight="1">
      <c r="B97" s="238"/>
      <c r="C97" s="239"/>
      <c r="D97" s="239"/>
      <c r="E97" s="239"/>
      <c r="F97" s="239"/>
      <c r="G97" s="239"/>
      <c r="H97" s="239"/>
      <c r="I97" s="239"/>
      <c r="J97" s="239"/>
      <c r="K97" s="238"/>
    </row>
    <row r="98" spans="2:11" ht="18.75" customHeight="1">
      <c r="B98" s="218"/>
      <c r="C98" s="218"/>
      <c r="D98" s="218"/>
      <c r="E98" s="218"/>
      <c r="F98" s="218"/>
      <c r="G98" s="218"/>
      <c r="H98" s="218"/>
      <c r="I98" s="218"/>
      <c r="J98" s="218"/>
      <c r="K98" s="218"/>
    </row>
    <row r="99" spans="2:11" ht="7.5" customHeight="1">
      <c r="B99" s="219"/>
      <c r="C99" s="220"/>
      <c r="D99" s="220"/>
      <c r="E99" s="220"/>
      <c r="F99" s="220"/>
      <c r="G99" s="220"/>
      <c r="H99" s="220"/>
      <c r="I99" s="220"/>
      <c r="J99" s="220"/>
      <c r="K99" s="221"/>
    </row>
    <row r="100" spans="2:11" ht="45" customHeight="1">
      <c r="B100" s="222"/>
      <c r="C100" s="323" t="s">
        <v>507</v>
      </c>
      <c r="D100" s="323"/>
      <c r="E100" s="323"/>
      <c r="F100" s="323"/>
      <c r="G100" s="323"/>
      <c r="H100" s="323"/>
      <c r="I100" s="323"/>
      <c r="J100" s="323"/>
      <c r="K100" s="223"/>
    </row>
    <row r="101" spans="2:11" ht="17.25" customHeight="1">
      <c r="B101" s="222"/>
      <c r="C101" s="224" t="s">
        <v>463</v>
      </c>
      <c r="D101" s="224"/>
      <c r="E101" s="224"/>
      <c r="F101" s="224" t="s">
        <v>464</v>
      </c>
      <c r="G101" s="225"/>
      <c r="H101" s="224" t="s">
        <v>113</v>
      </c>
      <c r="I101" s="224" t="s">
        <v>57</v>
      </c>
      <c r="J101" s="224" t="s">
        <v>465</v>
      </c>
      <c r="K101" s="223"/>
    </row>
    <row r="102" spans="2:11" ht="17.25" customHeight="1">
      <c r="B102" s="222"/>
      <c r="C102" s="226" t="s">
        <v>466</v>
      </c>
      <c r="D102" s="226"/>
      <c r="E102" s="226"/>
      <c r="F102" s="227" t="s">
        <v>467</v>
      </c>
      <c r="G102" s="228"/>
      <c r="H102" s="226"/>
      <c r="I102" s="226"/>
      <c r="J102" s="226" t="s">
        <v>468</v>
      </c>
      <c r="K102" s="223"/>
    </row>
    <row r="103" spans="2:11" ht="5.25" customHeight="1">
      <c r="B103" s="222"/>
      <c r="C103" s="224"/>
      <c r="D103" s="224"/>
      <c r="E103" s="224"/>
      <c r="F103" s="224"/>
      <c r="G103" s="240"/>
      <c r="H103" s="224"/>
      <c r="I103" s="224"/>
      <c r="J103" s="224"/>
      <c r="K103" s="223"/>
    </row>
    <row r="104" spans="2:11" ht="15" customHeight="1">
      <c r="B104" s="222"/>
      <c r="C104" s="212" t="s">
        <v>53</v>
      </c>
      <c r="D104" s="229"/>
      <c r="E104" s="229"/>
      <c r="F104" s="231" t="s">
        <v>469</v>
      </c>
      <c r="G104" s="240"/>
      <c r="H104" s="212" t="s">
        <v>508</v>
      </c>
      <c r="I104" s="212" t="s">
        <v>471</v>
      </c>
      <c r="J104" s="212">
        <v>20</v>
      </c>
      <c r="K104" s="223"/>
    </row>
    <row r="105" spans="2:11" ht="15" customHeight="1">
      <c r="B105" s="222"/>
      <c r="C105" s="212" t="s">
        <v>472</v>
      </c>
      <c r="D105" s="212"/>
      <c r="E105" s="212"/>
      <c r="F105" s="231" t="s">
        <v>469</v>
      </c>
      <c r="G105" s="212"/>
      <c r="H105" s="212" t="s">
        <v>508</v>
      </c>
      <c r="I105" s="212" t="s">
        <v>471</v>
      </c>
      <c r="J105" s="212">
        <v>120</v>
      </c>
      <c r="K105" s="223"/>
    </row>
    <row r="106" spans="2:11" ht="15" customHeight="1">
      <c r="B106" s="232"/>
      <c r="C106" s="212" t="s">
        <v>474</v>
      </c>
      <c r="D106" s="212"/>
      <c r="E106" s="212"/>
      <c r="F106" s="231" t="s">
        <v>475</v>
      </c>
      <c r="G106" s="212"/>
      <c r="H106" s="212" t="s">
        <v>508</v>
      </c>
      <c r="I106" s="212" t="s">
        <v>471</v>
      </c>
      <c r="J106" s="212">
        <v>50</v>
      </c>
      <c r="K106" s="223"/>
    </row>
    <row r="107" spans="2:11" ht="15" customHeight="1">
      <c r="B107" s="232"/>
      <c r="C107" s="212" t="s">
        <v>477</v>
      </c>
      <c r="D107" s="212"/>
      <c r="E107" s="212"/>
      <c r="F107" s="231" t="s">
        <v>469</v>
      </c>
      <c r="G107" s="212"/>
      <c r="H107" s="212" t="s">
        <v>508</v>
      </c>
      <c r="I107" s="212" t="s">
        <v>479</v>
      </c>
      <c r="J107" s="212"/>
      <c r="K107" s="223"/>
    </row>
    <row r="108" spans="2:11" ht="15" customHeight="1">
      <c r="B108" s="232"/>
      <c r="C108" s="212" t="s">
        <v>488</v>
      </c>
      <c r="D108" s="212"/>
      <c r="E108" s="212"/>
      <c r="F108" s="231" t="s">
        <v>475</v>
      </c>
      <c r="G108" s="212"/>
      <c r="H108" s="212" t="s">
        <v>508</v>
      </c>
      <c r="I108" s="212" t="s">
        <v>471</v>
      </c>
      <c r="J108" s="212">
        <v>50</v>
      </c>
      <c r="K108" s="223"/>
    </row>
    <row r="109" spans="2:11" ht="15" customHeight="1">
      <c r="B109" s="232"/>
      <c r="C109" s="212" t="s">
        <v>496</v>
      </c>
      <c r="D109" s="212"/>
      <c r="E109" s="212"/>
      <c r="F109" s="231" t="s">
        <v>475</v>
      </c>
      <c r="G109" s="212"/>
      <c r="H109" s="212" t="s">
        <v>508</v>
      </c>
      <c r="I109" s="212" t="s">
        <v>471</v>
      </c>
      <c r="J109" s="212">
        <v>50</v>
      </c>
      <c r="K109" s="223"/>
    </row>
    <row r="110" spans="2:11" ht="15" customHeight="1">
      <c r="B110" s="232"/>
      <c r="C110" s="212" t="s">
        <v>494</v>
      </c>
      <c r="D110" s="212"/>
      <c r="E110" s="212"/>
      <c r="F110" s="231" t="s">
        <v>475</v>
      </c>
      <c r="G110" s="212"/>
      <c r="H110" s="212" t="s">
        <v>508</v>
      </c>
      <c r="I110" s="212" t="s">
        <v>471</v>
      </c>
      <c r="J110" s="212">
        <v>50</v>
      </c>
      <c r="K110" s="223"/>
    </row>
    <row r="111" spans="2:11" ht="15" customHeight="1">
      <c r="B111" s="232"/>
      <c r="C111" s="212" t="s">
        <v>53</v>
      </c>
      <c r="D111" s="212"/>
      <c r="E111" s="212"/>
      <c r="F111" s="231" t="s">
        <v>469</v>
      </c>
      <c r="G111" s="212"/>
      <c r="H111" s="212" t="s">
        <v>509</v>
      </c>
      <c r="I111" s="212" t="s">
        <v>471</v>
      </c>
      <c r="J111" s="212">
        <v>20</v>
      </c>
      <c r="K111" s="223"/>
    </row>
    <row r="112" spans="2:11" ht="15" customHeight="1">
      <c r="B112" s="232"/>
      <c r="C112" s="212" t="s">
        <v>510</v>
      </c>
      <c r="D112" s="212"/>
      <c r="E112" s="212"/>
      <c r="F112" s="231" t="s">
        <v>469</v>
      </c>
      <c r="G112" s="212"/>
      <c r="H112" s="212" t="s">
        <v>511</v>
      </c>
      <c r="I112" s="212" t="s">
        <v>471</v>
      </c>
      <c r="J112" s="212">
        <v>120</v>
      </c>
      <c r="K112" s="223"/>
    </row>
    <row r="113" spans="2:11" ht="15" customHeight="1">
      <c r="B113" s="232"/>
      <c r="C113" s="212" t="s">
        <v>38</v>
      </c>
      <c r="D113" s="212"/>
      <c r="E113" s="212"/>
      <c r="F113" s="231" t="s">
        <v>469</v>
      </c>
      <c r="G113" s="212"/>
      <c r="H113" s="212" t="s">
        <v>512</v>
      </c>
      <c r="I113" s="212" t="s">
        <v>503</v>
      </c>
      <c r="J113" s="212"/>
      <c r="K113" s="223"/>
    </row>
    <row r="114" spans="2:11" ht="15" customHeight="1">
      <c r="B114" s="232"/>
      <c r="C114" s="212" t="s">
        <v>48</v>
      </c>
      <c r="D114" s="212"/>
      <c r="E114" s="212"/>
      <c r="F114" s="231" t="s">
        <v>469</v>
      </c>
      <c r="G114" s="212"/>
      <c r="H114" s="212" t="s">
        <v>513</v>
      </c>
      <c r="I114" s="212" t="s">
        <v>503</v>
      </c>
      <c r="J114" s="212"/>
      <c r="K114" s="223"/>
    </row>
    <row r="115" spans="2:11" ht="15" customHeight="1">
      <c r="B115" s="232"/>
      <c r="C115" s="212" t="s">
        <v>57</v>
      </c>
      <c r="D115" s="212"/>
      <c r="E115" s="212"/>
      <c r="F115" s="231" t="s">
        <v>469</v>
      </c>
      <c r="G115" s="212"/>
      <c r="H115" s="212" t="s">
        <v>514</v>
      </c>
      <c r="I115" s="212" t="s">
        <v>515</v>
      </c>
      <c r="J115" s="212"/>
      <c r="K115" s="223"/>
    </row>
    <row r="116" spans="2:11" ht="15" customHeight="1">
      <c r="B116" s="235"/>
      <c r="C116" s="241"/>
      <c r="D116" s="241"/>
      <c r="E116" s="241"/>
      <c r="F116" s="241"/>
      <c r="G116" s="241"/>
      <c r="H116" s="241"/>
      <c r="I116" s="241"/>
      <c r="J116" s="241"/>
      <c r="K116" s="237"/>
    </row>
    <row r="117" spans="2:11" ht="18.75" customHeight="1">
      <c r="B117" s="242"/>
      <c r="C117" s="208"/>
      <c r="D117" s="208"/>
      <c r="E117" s="208"/>
      <c r="F117" s="243"/>
      <c r="G117" s="208"/>
      <c r="H117" s="208"/>
      <c r="I117" s="208"/>
      <c r="J117" s="208"/>
      <c r="K117" s="242"/>
    </row>
    <row r="118" spans="2:11" ht="18.75" customHeight="1">
      <c r="B118" s="218"/>
      <c r="C118" s="218"/>
      <c r="D118" s="218"/>
      <c r="E118" s="218"/>
      <c r="F118" s="218"/>
      <c r="G118" s="218"/>
      <c r="H118" s="218"/>
      <c r="I118" s="218"/>
      <c r="J118" s="218"/>
      <c r="K118" s="218"/>
    </row>
    <row r="119" spans="2:11" ht="7.5" customHeight="1">
      <c r="B119" s="244"/>
      <c r="C119" s="245"/>
      <c r="D119" s="245"/>
      <c r="E119" s="245"/>
      <c r="F119" s="245"/>
      <c r="G119" s="245"/>
      <c r="H119" s="245"/>
      <c r="I119" s="245"/>
      <c r="J119" s="245"/>
      <c r="K119" s="246"/>
    </row>
    <row r="120" spans="2:11" ht="45" customHeight="1">
      <c r="B120" s="247"/>
      <c r="C120" s="318" t="s">
        <v>516</v>
      </c>
      <c r="D120" s="318"/>
      <c r="E120" s="318"/>
      <c r="F120" s="318"/>
      <c r="G120" s="318"/>
      <c r="H120" s="318"/>
      <c r="I120" s="318"/>
      <c r="J120" s="318"/>
      <c r="K120" s="248"/>
    </row>
    <row r="121" spans="2:11" ht="17.25" customHeight="1">
      <c r="B121" s="249"/>
      <c r="C121" s="224" t="s">
        <v>463</v>
      </c>
      <c r="D121" s="224"/>
      <c r="E121" s="224"/>
      <c r="F121" s="224" t="s">
        <v>464</v>
      </c>
      <c r="G121" s="225"/>
      <c r="H121" s="224" t="s">
        <v>113</v>
      </c>
      <c r="I121" s="224" t="s">
        <v>57</v>
      </c>
      <c r="J121" s="224" t="s">
        <v>465</v>
      </c>
      <c r="K121" s="250"/>
    </row>
    <row r="122" spans="2:11" ht="17.25" customHeight="1">
      <c r="B122" s="249"/>
      <c r="C122" s="226" t="s">
        <v>466</v>
      </c>
      <c r="D122" s="226"/>
      <c r="E122" s="226"/>
      <c r="F122" s="227" t="s">
        <v>467</v>
      </c>
      <c r="G122" s="228"/>
      <c r="H122" s="226"/>
      <c r="I122" s="226"/>
      <c r="J122" s="226" t="s">
        <v>468</v>
      </c>
      <c r="K122" s="250"/>
    </row>
    <row r="123" spans="2:11" ht="5.25" customHeight="1">
      <c r="B123" s="251"/>
      <c r="C123" s="229"/>
      <c r="D123" s="229"/>
      <c r="E123" s="229"/>
      <c r="F123" s="229"/>
      <c r="G123" s="212"/>
      <c r="H123" s="229"/>
      <c r="I123" s="229"/>
      <c r="J123" s="229"/>
      <c r="K123" s="252"/>
    </row>
    <row r="124" spans="2:11" ht="15" customHeight="1">
      <c r="B124" s="251"/>
      <c r="C124" s="212" t="s">
        <v>472</v>
      </c>
      <c r="D124" s="229"/>
      <c r="E124" s="229"/>
      <c r="F124" s="231" t="s">
        <v>469</v>
      </c>
      <c r="G124" s="212"/>
      <c r="H124" s="212" t="s">
        <v>508</v>
      </c>
      <c r="I124" s="212" t="s">
        <v>471</v>
      </c>
      <c r="J124" s="212">
        <v>120</v>
      </c>
      <c r="K124" s="253"/>
    </row>
    <row r="125" spans="2:11" ht="15" customHeight="1">
      <c r="B125" s="251"/>
      <c r="C125" s="212" t="s">
        <v>517</v>
      </c>
      <c r="D125" s="212"/>
      <c r="E125" s="212"/>
      <c r="F125" s="231" t="s">
        <v>469</v>
      </c>
      <c r="G125" s="212"/>
      <c r="H125" s="212" t="s">
        <v>518</v>
      </c>
      <c r="I125" s="212" t="s">
        <v>471</v>
      </c>
      <c r="J125" s="212" t="s">
        <v>519</v>
      </c>
      <c r="K125" s="253"/>
    </row>
    <row r="126" spans="2:11" ht="15" customHeight="1">
      <c r="B126" s="251"/>
      <c r="C126" s="212" t="s">
        <v>418</v>
      </c>
      <c r="D126" s="212"/>
      <c r="E126" s="212"/>
      <c r="F126" s="231" t="s">
        <v>469</v>
      </c>
      <c r="G126" s="212"/>
      <c r="H126" s="212" t="s">
        <v>520</v>
      </c>
      <c r="I126" s="212" t="s">
        <v>471</v>
      </c>
      <c r="J126" s="212" t="s">
        <v>519</v>
      </c>
      <c r="K126" s="253"/>
    </row>
    <row r="127" spans="2:11" ht="15" customHeight="1">
      <c r="B127" s="251"/>
      <c r="C127" s="212" t="s">
        <v>480</v>
      </c>
      <c r="D127" s="212"/>
      <c r="E127" s="212"/>
      <c r="F127" s="231" t="s">
        <v>475</v>
      </c>
      <c r="G127" s="212"/>
      <c r="H127" s="212" t="s">
        <v>481</v>
      </c>
      <c r="I127" s="212" t="s">
        <v>471</v>
      </c>
      <c r="J127" s="212">
        <v>15</v>
      </c>
      <c r="K127" s="253"/>
    </row>
    <row r="128" spans="2:11" ht="15" customHeight="1">
      <c r="B128" s="251"/>
      <c r="C128" s="233" t="s">
        <v>482</v>
      </c>
      <c r="D128" s="233"/>
      <c r="E128" s="233"/>
      <c r="F128" s="234" t="s">
        <v>475</v>
      </c>
      <c r="G128" s="233"/>
      <c r="H128" s="233" t="s">
        <v>483</v>
      </c>
      <c r="I128" s="233" t="s">
        <v>471</v>
      </c>
      <c r="J128" s="233">
        <v>15</v>
      </c>
      <c r="K128" s="253"/>
    </row>
    <row r="129" spans="2:11" ht="15" customHeight="1">
      <c r="B129" s="251"/>
      <c r="C129" s="233" t="s">
        <v>484</v>
      </c>
      <c r="D129" s="233"/>
      <c r="E129" s="233"/>
      <c r="F129" s="234" t="s">
        <v>475</v>
      </c>
      <c r="G129" s="233"/>
      <c r="H129" s="233" t="s">
        <v>485</v>
      </c>
      <c r="I129" s="233" t="s">
        <v>471</v>
      </c>
      <c r="J129" s="233">
        <v>20</v>
      </c>
      <c r="K129" s="253"/>
    </row>
    <row r="130" spans="2:11" ht="15" customHeight="1">
      <c r="B130" s="251"/>
      <c r="C130" s="233" t="s">
        <v>486</v>
      </c>
      <c r="D130" s="233"/>
      <c r="E130" s="233"/>
      <c r="F130" s="234" t="s">
        <v>475</v>
      </c>
      <c r="G130" s="233"/>
      <c r="H130" s="233" t="s">
        <v>487</v>
      </c>
      <c r="I130" s="233" t="s">
        <v>471</v>
      </c>
      <c r="J130" s="233">
        <v>20</v>
      </c>
      <c r="K130" s="253"/>
    </row>
    <row r="131" spans="2:11" ht="15" customHeight="1">
      <c r="B131" s="251"/>
      <c r="C131" s="212" t="s">
        <v>474</v>
      </c>
      <c r="D131" s="212"/>
      <c r="E131" s="212"/>
      <c r="F131" s="231" t="s">
        <v>475</v>
      </c>
      <c r="G131" s="212"/>
      <c r="H131" s="212" t="s">
        <v>508</v>
      </c>
      <c r="I131" s="212" t="s">
        <v>471</v>
      </c>
      <c r="J131" s="212">
        <v>50</v>
      </c>
      <c r="K131" s="253"/>
    </row>
    <row r="132" spans="2:11" ht="15" customHeight="1">
      <c r="B132" s="251"/>
      <c r="C132" s="212" t="s">
        <v>488</v>
      </c>
      <c r="D132" s="212"/>
      <c r="E132" s="212"/>
      <c r="F132" s="231" t="s">
        <v>475</v>
      </c>
      <c r="G132" s="212"/>
      <c r="H132" s="212" t="s">
        <v>508</v>
      </c>
      <c r="I132" s="212" t="s">
        <v>471</v>
      </c>
      <c r="J132" s="212">
        <v>50</v>
      </c>
      <c r="K132" s="253"/>
    </row>
    <row r="133" spans="2:11" ht="15" customHeight="1">
      <c r="B133" s="251"/>
      <c r="C133" s="212" t="s">
        <v>494</v>
      </c>
      <c r="D133" s="212"/>
      <c r="E133" s="212"/>
      <c r="F133" s="231" t="s">
        <v>475</v>
      </c>
      <c r="G133" s="212"/>
      <c r="H133" s="212" t="s">
        <v>508</v>
      </c>
      <c r="I133" s="212" t="s">
        <v>471</v>
      </c>
      <c r="J133" s="212">
        <v>50</v>
      </c>
      <c r="K133" s="253"/>
    </row>
    <row r="134" spans="2:11" ht="15" customHeight="1">
      <c r="B134" s="251"/>
      <c r="C134" s="212" t="s">
        <v>496</v>
      </c>
      <c r="D134" s="212"/>
      <c r="E134" s="212"/>
      <c r="F134" s="231" t="s">
        <v>475</v>
      </c>
      <c r="G134" s="212"/>
      <c r="H134" s="212" t="s">
        <v>508</v>
      </c>
      <c r="I134" s="212" t="s">
        <v>471</v>
      </c>
      <c r="J134" s="212">
        <v>50</v>
      </c>
      <c r="K134" s="253"/>
    </row>
    <row r="135" spans="2:11" ht="15" customHeight="1">
      <c r="B135" s="251"/>
      <c r="C135" s="212" t="s">
        <v>118</v>
      </c>
      <c r="D135" s="212"/>
      <c r="E135" s="212"/>
      <c r="F135" s="231" t="s">
        <v>475</v>
      </c>
      <c r="G135" s="212"/>
      <c r="H135" s="212" t="s">
        <v>521</v>
      </c>
      <c r="I135" s="212" t="s">
        <v>471</v>
      </c>
      <c r="J135" s="212">
        <v>255</v>
      </c>
      <c r="K135" s="253"/>
    </row>
    <row r="136" spans="2:11" ht="15" customHeight="1">
      <c r="B136" s="251"/>
      <c r="C136" s="212" t="s">
        <v>498</v>
      </c>
      <c r="D136" s="212"/>
      <c r="E136" s="212"/>
      <c r="F136" s="231" t="s">
        <v>469</v>
      </c>
      <c r="G136" s="212"/>
      <c r="H136" s="212" t="s">
        <v>522</v>
      </c>
      <c r="I136" s="212" t="s">
        <v>500</v>
      </c>
      <c r="J136" s="212"/>
      <c r="K136" s="253"/>
    </row>
    <row r="137" spans="2:11" ht="15" customHeight="1">
      <c r="B137" s="251"/>
      <c r="C137" s="212" t="s">
        <v>501</v>
      </c>
      <c r="D137" s="212"/>
      <c r="E137" s="212"/>
      <c r="F137" s="231" t="s">
        <v>469</v>
      </c>
      <c r="G137" s="212"/>
      <c r="H137" s="212" t="s">
        <v>523</v>
      </c>
      <c r="I137" s="212" t="s">
        <v>503</v>
      </c>
      <c r="J137" s="212"/>
      <c r="K137" s="253"/>
    </row>
    <row r="138" spans="2:11" ht="15" customHeight="1">
      <c r="B138" s="251"/>
      <c r="C138" s="212" t="s">
        <v>504</v>
      </c>
      <c r="D138" s="212"/>
      <c r="E138" s="212"/>
      <c r="F138" s="231" t="s">
        <v>469</v>
      </c>
      <c r="G138" s="212"/>
      <c r="H138" s="212" t="s">
        <v>504</v>
      </c>
      <c r="I138" s="212" t="s">
        <v>503</v>
      </c>
      <c r="J138" s="212"/>
      <c r="K138" s="253"/>
    </row>
    <row r="139" spans="2:11" ht="15" customHeight="1">
      <c r="B139" s="251"/>
      <c r="C139" s="212" t="s">
        <v>38</v>
      </c>
      <c r="D139" s="212"/>
      <c r="E139" s="212"/>
      <c r="F139" s="231" t="s">
        <v>469</v>
      </c>
      <c r="G139" s="212"/>
      <c r="H139" s="212" t="s">
        <v>524</v>
      </c>
      <c r="I139" s="212" t="s">
        <v>503</v>
      </c>
      <c r="J139" s="212"/>
      <c r="K139" s="253"/>
    </row>
    <row r="140" spans="2:11" ht="15" customHeight="1">
      <c r="B140" s="251"/>
      <c r="C140" s="212" t="s">
        <v>525</v>
      </c>
      <c r="D140" s="212"/>
      <c r="E140" s="212"/>
      <c r="F140" s="231" t="s">
        <v>469</v>
      </c>
      <c r="G140" s="212"/>
      <c r="H140" s="212" t="s">
        <v>526</v>
      </c>
      <c r="I140" s="212" t="s">
        <v>503</v>
      </c>
      <c r="J140" s="212"/>
      <c r="K140" s="253"/>
    </row>
    <row r="141" spans="2:11" ht="15" customHeight="1">
      <c r="B141" s="254"/>
      <c r="C141" s="255"/>
      <c r="D141" s="255"/>
      <c r="E141" s="255"/>
      <c r="F141" s="255"/>
      <c r="G141" s="255"/>
      <c r="H141" s="255"/>
      <c r="I141" s="255"/>
      <c r="J141" s="255"/>
      <c r="K141" s="256"/>
    </row>
    <row r="142" spans="2:11" ht="18.75" customHeight="1">
      <c r="B142" s="208"/>
      <c r="C142" s="208"/>
      <c r="D142" s="208"/>
      <c r="E142" s="208"/>
      <c r="F142" s="243"/>
      <c r="G142" s="208"/>
      <c r="H142" s="208"/>
      <c r="I142" s="208"/>
      <c r="J142" s="208"/>
      <c r="K142" s="208"/>
    </row>
    <row r="143" spans="2:11" ht="18.75" customHeight="1">
      <c r="B143" s="218"/>
      <c r="C143" s="218"/>
      <c r="D143" s="218"/>
      <c r="E143" s="218"/>
      <c r="F143" s="218"/>
      <c r="G143" s="218"/>
      <c r="H143" s="218"/>
      <c r="I143" s="218"/>
      <c r="J143" s="218"/>
      <c r="K143" s="218"/>
    </row>
    <row r="144" spans="2:11" ht="7.5" customHeight="1">
      <c r="B144" s="219"/>
      <c r="C144" s="220"/>
      <c r="D144" s="220"/>
      <c r="E144" s="220"/>
      <c r="F144" s="220"/>
      <c r="G144" s="220"/>
      <c r="H144" s="220"/>
      <c r="I144" s="220"/>
      <c r="J144" s="220"/>
      <c r="K144" s="221"/>
    </row>
    <row r="145" spans="2:11" ht="45" customHeight="1">
      <c r="B145" s="222"/>
      <c r="C145" s="323" t="s">
        <v>527</v>
      </c>
      <c r="D145" s="323"/>
      <c r="E145" s="323"/>
      <c r="F145" s="323"/>
      <c r="G145" s="323"/>
      <c r="H145" s="323"/>
      <c r="I145" s="323"/>
      <c r="J145" s="323"/>
      <c r="K145" s="223"/>
    </row>
    <row r="146" spans="2:11" ht="17.25" customHeight="1">
      <c r="B146" s="222"/>
      <c r="C146" s="224" t="s">
        <v>463</v>
      </c>
      <c r="D146" s="224"/>
      <c r="E146" s="224"/>
      <c r="F146" s="224" t="s">
        <v>464</v>
      </c>
      <c r="G146" s="225"/>
      <c r="H146" s="224" t="s">
        <v>113</v>
      </c>
      <c r="I146" s="224" t="s">
        <v>57</v>
      </c>
      <c r="J146" s="224" t="s">
        <v>465</v>
      </c>
      <c r="K146" s="223"/>
    </row>
    <row r="147" spans="2:11" ht="17.25" customHeight="1">
      <c r="B147" s="222"/>
      <c r="C147" s="226" t="s">
        <v>466</v>
      </c>
      <c r="D147" s="226"/>
      <c r="E147" s="226"/>
      <c r="F147" s="227" t="s">
        <v>467</v>
      </c>
      <c r="G147" s="228"/>
      <c r="H147" s="226"/>
      <c r="I147" s="226"/>
      <c r="J147" s="226" t="s">
        <v>468</v>
      </c>
      <c r="K147" s="223"/>
    </row>
    <row r="148" spans="2:11" ht="5.25" customHeight="1">
      <c r="B148" s="232"/>
      <c r="C148" s="229"/>
      <c r="D148" s="229"/>
      <c r="E148" s="229"/>
      <c r="F148" s="229"/>
      <c r="G148" s="230"/>
      <c r="H148" s="229"/>
      <c r="I148" s="229"/>
      <c r="J148" s="229"/>
      <c r="K148" s="253"/>
    </row>
    <row r="149" spans="2:11" ht="15" customHeight="1">
      <c r="B149" s="232"/>
      <c r="C149" s="257" t="s">
        <v>472</v>
      </c>
      <c r="D149" s="212"/>
      <c r="E149" s="212"/>
      <c r="F149" s="258" t="s">
        <v>469</v>
      </c>
      <c r="G149" s="212"/>
      <c r="H149" s="257" t="s">
        <v>508</v>
      </c>
      <c r="I149" s="257" t="s">
        <v>471</v>
      </c>
      <c r="J149" s="257">
        <v>120</v>
      </c>
      <c r="K149" s="253"/>
    </row>
    <row r="150" spans="2:11" ht="15" customHeight="1">
      <c r="B150" s="232"/>
      <c r="C150" s="257" t="s">
        <v>517</v>
      </c>
      <c r="D150" s="212"/>
      <c r="E150" s="212"/>
      <c r="F150" s="258" t="s">
        <v>469</v>
      </c>
      <c r="G150" s="212"/>
      <c r="H150" s="257" t="s">
        <v>528</v>
      </c>
      <c r="I150" s="257" t="s">
        <v>471</v>
      </c>
      <c r="J150" s="257" t="s">
        <v>519</v>
      </c>
      <c r="K150" s="253"/>
    </row>
    <row r="151" spans="2:11" ht="15" customHeight="1">
      <c r="B151" s="232"/>
      <c r="C151" s="257" t="s">
        <v>418</v>
      </c>
      <c r="D151" s="212"/>
      <c r="E151" s="212"/>
      <c r="F151" s="258" t="s">
        <v>469</v>
      </c>
      <c r="G151" s="212"/>
      <c r="H151" s="257" t="s">
        <v>529</v>
      </c>
      <c r="I151" s="257" t="s">
        <v>471</v>
      </c>
      <c r="J151" s="257" t="s">
        <v>519</v>
      </c>
      <c r="K151" s="253"/>
    </row>
    <row r="152" spans="2:11" ht="15" customHeight="1">
      <c r="B152" s="232"/>
      <c r="C152" s="257" t="s">
        <v>474</v>
      </c>
      <c r="D152" s="212"/>
      <c r="E152" s="212"/>
      <c r="F152" s="258" t="s">
        <v>475</v>
      </c>
      <c r="G152" s="212"/>
      <c r="H152" s="257" t="s">
        <v>508</v>
      </c>
      <c r="I152" s="257" t="s">
        <v>471</v>
      </c>
      <c r="J152" s="257">
        <v>50</v>
      </c>
      <c r="K152" s="253"/>
    </row>
    <row r="153" spans="2:11" ht="15" customHeight="1">
      <c r="B153" s="232"/>
      <c r="C153" s="257" t="s">
        <v>477</v>
      </c>
      <c r="D153" s="212"/>
      <c r="E153" s="212"/>
      <c r="F153" s="258" t="s">
        <v>469</v>
      </c>
      <c r="G153" s="212"/>
      <c r="H153" s="257" t="s">
        <v>508</v>
      </c>
      <c r="I153" s="257" t="s">
        <v>479</v>
      </c>
      <c r="J153" s="257"/>
      <c r="K153" s="253"/>
    </row>
    <row r="154" spans="2:11" ht="15" customHeight="1">
      <c r="B154" s="232"/>
      <c r="C154" s="257" t="s">
        <v>488</v>
      </c>
      <c r="D154" s="212"/>
      <c r="E154" s="212"/>
      <c r="F154" s="258" t="s">
        <v>475</v>
      </c>
      <c r="G154" s="212"/>
      <c r="H154" s="257" t="s">
        <v>508</v>
      </c>
      <c r="I154" s="257" t="s">
        <v>471</v>
      </c>
      <c r="J154" s="257">
        <v>50</v>
      </c>
      <c r="K154" s="253"/>
    </row>
    <row r="155" spans="2:11" ht="15" customHeight="1">
      <c r="B155" s="232"/>
      <c r="C155" s="257" t="s">
        <v>496</v>
      </c>
      <c r="D155" s="212"/>
      <c r="E155" s="212"/>
      <c r="F155" s="258" t="s">
        <v>475</v>
      </c>
      <c r="G155" s="212"/>
      <c r="H155" s="257" t="s">
        <v>508</v>
      </c>
      <c r="I155" s="257" t="s">
        <v>471</v>
      </c>
      <c r="J155" s="257">
        <v>50</v>
      </c>
      <c r="K155" s="253"/>
    </row>
    <row r="156" spans="2:11" ht="15" customHeight="1">
      <c r="B156" s="232"/>
      <c r="C156" s="257" t="s">
        <v>494</v>
      </c>
      <c r="D156" s="212"/>
      <c r="E156" s="212"/>
      <c r="F156" s="258" t="s">
        <v>475</v>
      </c>
      <c r="G156" s="212"/>
      <c r="H156" s="257" t="s">
        <v>508</v>
      </c>
      <c r="I156" s="257" t="s">
        <v>471</v>
      </c>
      <c r="J156" s="257">
        <v>50</v>
      </c>
      <c r="K156" s="253"/>
    </row>
    <row r="157" spans="2:11" ht="15" customHeight="1">
      <c r="B157" s="232"/>
      <c r="C157" s="257" t="s">
        <v>96</v>
      </c>
      <c r="D157" s="212"/>
      <c r="E157" s="212"/>
      <c r="F157" s="258" t="s">
        <v>469</v>
      </c>
      <c r="G157" s="212"/>
      <c r="H157" s="257" t="s">
        <v>530</v>
      </c>
      <c r="I157" s="257" t="s">
        <v>471</v>
      </c>
      <c r="J157" s="257" t="s">
        <v>531</v>
      </c>
      <c r="K157" s="253"/>
    </row>
    <row r="158" spans="2:11" ht="15" customHeight="1">
      <c r="B158" s="232"/>
      <c r="C158" s="257" t="s">
        <v>532</v>
      </c>
      <c r="D158" s="212"/>
      <c r="E158" s="212"/>
      <c r="F158" s="258" t="s">
        <v>469</v>
      </c>
      <c r="G158" s="212"/>
      <c r="H158" s="257" t="s">
        <v>533</v>
      </c>
      <c r="I158" s="257" t="s">
        <v>503</v>
      </c>
      <c r="J158" s="257"/>
      <c r="K158" s="253"/>
    </row>
    <row r="159" spans="2:11" ht="15" customHeight="1">
      <c r="B159" s="259"/>
      <c r="C159" s="241"/>
      <c r="D159" s="241"/>
      <c r="E159" s="241"/>
      <c r="F159" s="241"/>
      <c r="G159" s="241"/>
      <c r="H159" s="241"/>
      <c r="I159" s="241"/>
      <c r="J159" s="241"/>
      <c r="K159" s="260"/>
    </row>
    <row r="160" spans="2:11" ht="18.75" customHeight="1">
      <c r="B160" s="208"/>
      <c r="C160" s="212"/>
      <c r="D160" s="212"/>
      <c r="E160" s="212"/>
      <c r="F160" s="231"/>
      <c r="G160" s="212"/>
      <c r="H160" s="212"/>
      <c r="I160" s="212"/>
      <c r="J160" s="212"/>
      <c r="K160" s="208"/>
    </row>
    <row r="161" spans="2:11" ht="18.75" customHeight="1">
      <c r="B161" s="218"/>
      <c r="C161" s="218"/>
      <c r="D161" s="218"/>
      <c r="E161" s="218"/>
      <c r="F161" s="218"/>
      <c r="G161" s="218"/>
      <c r="H161" s="218"/>
      <c r="I161" s="218"/>
      <c r="J161" s="218"/>
      <c r="K161" s="218"/>
    </row>
    <row r="162" spans="2:11" ht="7.5" customHeight="1">
      <c r="B162" s="200"/>
      <c r="C162" s="201"/>
      <c r="D162" s="201"/>
      <c r="E162" s="201"/>
      <c r="F162" s="201"/>
      <c r="G162" s="201"/>
      <c r="H162" s="201"/>
      <c r="I162" s="201"/>
      <c r="J162" s="201"/>
      <c r="K162" s="202"/>
    </row>
    <row r="163" spans="2:11" ht="45" customHeight="1">
      <c r="B163" s="203"/>
      <c r="C163" s="318" t="s">
        <v>534</v>
      </c>
      <c r="D163" s="318"/>
      <c r="E163" s="318"/>
      <c r="F163" s="318"/>
      <c r="G163" s="318"/>
      <c r="H163" s="318"/>
      <c r="I163" s="318"/>
      <c r="J163" s="318"/>
      <c r="K163" s="204"/>
    </row>
    <row r="164" spans="2:11" ht="17.25" customHeight="1">
      <c r="B164" s="203"/>
      <c r="C164" s="224" t="s">
        <v>463</v>
      </c>
      <c r="D164" s="224"/>
      <c r="E164" s="224"/>
      <c r="F164" s="224" t="s">
        <v>464</v>
      </c>
      <c r="G164" s="261"/>
      <c r="H164" s="262" t="s">
        <v>113</v>
      </c>
      <c r="I164" s="262" t="s">
        <v>57</v>
      </c>
      <c r="J164" s="224" t="s">
        <v>465</v>
      </c>
      <c r="K164" s="204"/>
    </row>
    <row r="165" spans="2:11" ht="17.25" customHeight="1">
      <c r="B165" s="205"/>
      <c r="C165" s="226" t="s">
        <v>466</v>
      </c>
      <c r="D165" s="226"/>
      <c r="E165" s="226"/>
      <c r="F165" s="227" t="s">
        <v>467</v>
      </c>
      <c r="G165" s="263"/>
      <c r="H165" s="264"/>
      <c r="I165" s="264"/>
      <c r="J165" s="226" t="s">
        <v>468</v>
      </c>
      <c r="K165" s="206"/>
    </row>
    <row r="166" spans="2:11" ht="5.25" customHeight="1">
      <c r="B166" s="232"/>
      <c r="C166" s="229"/>
      <c r="D166" s="229"/>
      <c r="E166" s="229"/>
      <c r="F166" s="229"/>
      <c r="G166" s="230"/>
      <c r="H166" s="229"/>
      <c r="I166" s="229"/>
      <c r="J166" s="229"/>
      <c r="K166" s="253"/>
    </row>
    <row r="167" spans="2:11" ht="15" customHeight="1">
      <c r="B167" s="232"/>
      <c r="C167" s="212" t="s">
        <v>472</v>
      </c>
      <c r="D167" s="212"/>
      <c r="E167" s="212"/>
      <c r="F167" s="231" t="s">
        <v>469</v>
      </c>
      <c r="G167" s="212"/>
      <c r="H167" s="212" t="s">
        <v>508</v>
      </c>
      <c r="I167" s="212" t="s">
        <v>471</v>
      </c>
      <c r="J167" s="212">
        <v>120</v>
      </c>
      <c r="K167" s="253"/>
    </row>
    <row r="168" spans="2:11" ht="15" customHeight="1">
      <c r="B168" s="232"/>
      <c r="C168" s="212" t="s">
        <v>517</v>
      </c>
      <c r="D168" s="212"/>
      <c r="E168" s="212"/>
      <c r="F168" s="231" t="s">
        <v>469</v>
      </c>
      <c r="G168" s="212"/>
      <c r="H168" s="212" t="s">
        <v>518</v>
      </c>
      <c r="I168" s="212" t="s">
        <v>471</v>
      </c>
      <c r="J168" s="212" t="s">
        <v>519</v>
      </c>
      <c r="K168" s="253"/>
    </row>
    <row r="169" spans="2:11" ht="15" customHeight="1">
      <c r="B169" s="232"/>
      <c r="C169" s="212" t="s">
        <v>418</v>
      </c>
      <c r="D169" s="212"/>
      <c r="E169" s="212"/>
      <c r="F169" s="231" t="s">
        <v>469</v>
      </c>
      <c r="G169" s="212"/>
      <c r="H169" s="212" t="s">
        <v>535</v>
      </c>
      <c r="I169" s="212" t="s">
        <v>471</v>
      </c>
      <c r="J169" s="212" t="s">
        <v>519</v>
      </c>
      <c r="K169" s="253"/>
    </row>
    <row r="170" spans="2:11" ht="15" customHeight="1">
      <c r="B170" s="232"/>
      <c r="C170" s="212" t="s">
        <v>474</v>
      </c>
      <c r="D170" s="212"/>
      <c r="E170" s="212"/>
      <c r="F170" s="231" t="s">
        <v>475</v>
      </c>
      <c r="G170" s="212"/>
      <c r="H170" s="212" t="s">
        <v>535</v>
      </c>
      <c r="I170" s="212" t="s">
        <v>471</v>
      </c>
      <c r="J170" s="212">
        <v>50</v>
      </c>
      <c r="K170" s="253"/>
    </row>
    <row r="171" spans="2:11" ht="15" customHeight="1">
      <c r="B171" s="232"/>
      <c r="C171" s="212" t="s">
        <v>477</v>
      </c>
      <c r="D171" s="212"/>
      <c r="E171" s="212"/>
      <c r="F171" s="231" t="s">
        <v>469</v>
      </c>
      <c r="G171" s="212"/>
      <c r="H171" s="212" t="s">
        <v>535</v>
      </c>
      <c r="I171" s="212" t="s">
        <v>479</v>
      </c>
      <c r="J171" s="212"/>
      <c r="K171" s="253"/>
    </row>
    <row r="172" spans="2:11" ht="15" customHeight="1">
      <c r="B172" s="232"/>
      <c r="C172" s="212" t="s">
        <v>488</v>
      </c>
      <c r="D172" s="212"/>
      <c r="E172" s="212"/>
      <c r="F172" s="231" t="s">
        <v>475</v>
      </c>
      <c r="G172" s="212"/>
      <c r="H172" s="212" t="s">
        <v>535</v>
      </c>
      <c r="I172" s="212" t="s">
        <v>471</v>
      </c>
      <c r="J172" s="212">
        <v>50</v>
      </c>
      <c r="K172" s="253"/>
    </row>
    <row r="173" spans="2:11" ht="15" customHeight="1">
      <c r="B173" s="232"/>
      <c r="C173" s="212" t="s">
        <v>496</v>
      </c>
      <c r="D173" s="212"/>
      <c r="E173" s="212"/>
      <c r="F173" s="231" t="s">
        <v>475</v>
      </c>
      <c r="G173" s="212"/>
      <c r="H173" s="212" t="s">
        <v>535</v>
      </c>
      <c r="I173" s="212" t="s">
        <v>471</v>
      </c>
      <c r="J173" s="212">
        <v>50</v>
      </c>
      <c r="K173" s="253"/>
    </row>
    <row r="174" spans="2:11" ht="15" customHeight="1">
      <c r="B174" s="232"/>
      <c r="C174" s="212" t="s">
        <v>494</v>
      </c>
      <c r="D174" s="212"/>
      <c r="E174" s="212"/>
      <c r="F174" s="231" t="s">
        <v>475</v>
      </c>
      <c r="G174" s="212"/>
      <c r="H174" s="212" t="s">
        <v>535</v>
      </c>
      <c r="I174" s="212" t="s">
        <v>471</v>
      </c>
      <c r="J174" s="212">
        <v>50</v>
      </c>
      <c r="K174" s="253"/>
    </row>
    <row r="175" spans="2:11" ht="15" customHeight="1">
      <c r="B175" s="232"/>
      <c r="C175" s="212" t="s">
        <v>112</v>
      </c>
      <c r="D175" s="212"/>
      <c r="E175" s="212"/>
      <c r="F175" s="231" t="s">
        <v>469</v>
      </c>
      <c r="G175" s="212"/>
      <c r="H175" s="212" t="s">
        <v>536</v>
      </c>
      <c r="I175" s="212" t="s">
        <v>537</v>
      </c>
      <c r="J175" s="212"/>
      <c r="K175" s="253"/>
    </row>
    <row r="176" spans="2:11" ht="15" customHeight="1">
      <c r="B176" s="232"/>
      <c r="C176" s="212" t="s">
        <v>57</v>
      </c>
      <c r="D176" s="212"/>
      <c r="E176" s="212"/>
      <c r="F176" s="231" t="s">
        <v>469</v>
      </c>
      <c r="G176" s="212"/>
      <c r="H176" s="212" t="s">
        <v>538</v>
      </c>
      <c r="I176" s="212" t="s">
        <v>539</v>
      </c>
      <c r="J176" s="212">
        <v>1</v>
      </c>
      <c r="K176" s="253"/>
    </row>
    <row r="177" spans="2:11" ht="15" customHeight="1">
      <c r="B177" s="232"/>
      <c r="C177" s="212" t="s">
        <v>53</v>
      </c>
      <c r="D177" s="212"/>
      <c r="E177" s="212"/>
      <c r="F177" s="231" t="s">
        <v>469</v>
      </c>
      <c r="G177" s="212"/>
      <c r="H177" s="212" t="s">
        <v>540</v>
      </c>
      <c r="I177" s="212" t="s">
        <v>471</v>
      </c>
      <c r="J177" s="212">
        <v>20</v>
      </c>
      <c r="K177" s="253"/>
    </row>
    <row r="178" spans="2:11" ht="15" customHeight="1">
      <c r="B178" s="232"/>
      <c r="C178" s="212" t="s">
        <v>113</v>
      </c>
      <c r="D178" s="212"/>
      <c r="E178" s="212"/>
      <c r="F178" s="231" t="s">
        <v>469</v>
      </c>
      <c r="G178" s="212"/>
      <c r="H178" s="212" t="s">
        <v>541</v>
      </c>
      <c r="I178" s="212" t="s">
        <v>471</v>
      </c>
      <c r="J178" s="212">
        <v>255</v>
      </c>
      <c r="K178" s="253"/>
    </row>
    <row r="179" spans="2:11" ht="15" customHeight="1">
      <c r="B179" s="232"/>
      <c r="C179" s="212" t="s">
        <v>114</v>
      </c>
      <c r="D179" s="212"/>
      <c r="E179" s="212"/>
      <c r="F179" s="231" t="s">
        <v>469</v>
      </c>
      <c r="G179" s="212"/>
      <c r="H179" s="212" t="s">
        <v>434</v>
      </c>
      <c r="I179" s="212" t="s">
        <v>471</v>
      </c>
      <c r="J179" s="212">
        <v>10</v>
      </c>
      <c r="K179" s="253"/>
    </row>
    <row r="180" spans="2:11" ht="15" customHeight="1">
      <c r="B180" s="232"/>
      <c r="C180" s="212" t="s">
        <v>115</v>
      </c>
      <c r="D180" s="212"/>
      <c r="E180" s="212"/>
      <c r="F180" s="231" t="s">
        <v>469</v>
      </c>
      <c r="G180" s="212"/>
      <c r="H180" s="212" t="s">
        <v>542</v>
      </c>
      <c r="I180" s="212" t="s">
        <v>503</v>
      </c>
      <c r="J180" s="212"/>
      <c r="K180" s="253"/>
    </row>
    <row r="181" spans="2:11" ht="15" customHeight="1">
      <c r="B181" s="232"/>
      <c r="C181" s="212" t="s">
        <v>543</v>
      </c>
      <c r="D181" s="212"/>
      <c r="E181" s="212"/>
      <c r="F181" s="231" t="s">
        <v>469</v>
      </c>
      <c r="G181" s="212"/>
      <c r="H181" s="212" t="s">
        <v>544</v>
      </c>
      <c r="I181" s="212" t="s">
        <v>503</v>
      </c>
      <c r="J181" s="212"/>
      <c r="K181" s="253"/>
    </row>
    <row r="182" spans="2:11" ht="15" customHeight="1">
      <c r="B182" s="232"/>
      <c r="C182" s="212" t="s">
        <v>532</v>
      </c>
      <c r="D182" s="212"/>
      <c r="E182" s="212"/>
      <c r="F182" s="231" t="s">
        <v>469</v>
      </c>
      <c r="G182" s="212"/>
      <c r="H182" s="212" t="s">
        <v>545</v>
      </c>
      <c r="I182" s="212" t="s">
        <v>503</v>
      </c>
      <c r="J182" s="212"/>
      <c r="K182" s="253"/>
    </row>
    <row r="183" spans="2:11" ht="15" customHeight="1">
      <c r="B183" s="232"/>
      <c r="C183" s="212" t="s">
        <v>117</v>
      </c>
      <c r="D183" s="212"/>
      <c r="E183" s="212"/>
      <c r="F183" s="231" t="s">
        <v>475</v>
      </c>
      <c r="G183" s="212"/>
      <c r="H183" s="212" t="s">
        <v>546</v>
      </c>
      <c r="I183" s="212" t="s">
        <v>471</v>
      </c>
      <c r="J183" s="212">
        <v>50</v>
      </c>
      <c r="K183" s="253"/>
    </row>
    <row r="184" spans="2:11" ht="15" customHeight="1">
      <c r="B184" s="232"/>
      <c r="C184" s="212" t="s">
        <v>547</v>
      </c>
      <c r="D184" s="212"/>
      <c r="E184" s="212"/>
      <c r="F184" s="231" t="s">
        <v>475</v>
      </c>
      <c r="G184" s="212"/>
      <c r="H184" s="212" t="s">
        <v>548</v>
      </c>
      <c r="I184" s="212" t="s">
        <v>549</v>
      </c>
      <c r="J184" s="212"/>
      <c r="K184" s="253"/>
    </row>
    <row r="185" spans="2:11" ht="15" customHeight="1">
      <c r="B185" s="232"/>
      <c r="C185" s="212" t="s">
        <v>550</v>
      </c>
      <c r="D185" s="212"/>
      <c r="E185" s="212"/>
      <c r="F185" s="231" t="s">
        <v>475</v>
      </c>
      <c r="G185" s="212"/>
      <c r="H185" s="212" t="s">
        <v>551</v>
      </c>
      <c r="I185" s="212" t="s">
        <v>549</v>
      </c>
      <c r="J185" s="212"/>
      <c r="K185" s="253"/>
    </row>
    <row r="186" spans="2:11" ht="15" customHeight="1">
      <c r="B186" s="232"/>
      <c r="C186" s="212" t="s">
        <v>552</v>
      </c>
      <c r="D186" s="212"/>
      <c r="E186" s="212"/>
      <c r="F186" s="231" t="s">
        <v>475</v>
      </c>
      <c r="G186" s="212"/>
      <c r="H186" s="212" t="s">
        <v>553</v>
      </c>
      <c r="I186" s="212" t="s">
        <v>549</v>
      </c>
      <c r="J186" s="212"/>
      <c r="K186" s="253"/>
    </row>
    <row r="187" spans="2:11" ht="15" customHeight="1">
      <c r="B187" s="232"/>
      <c r="C187" s="265" t="s">
        <v>554</v>
      </c>
      <c r="D187" s="212"/>
      <c r="E187" s="212"/>
      <c r="F187" s="231" t="s">
        <v>475</v>
      </c>
      <c r="G187" s="212"/>
      <c r="H187" s="212" t="s">
        <v>555</v>
      </c>
      <c r="I187" s="212" t="s">
        <v>556</v>
      </c>
      <c r="J187" s="266" t="s">
        <v>557</v>
      </c>
      <c r="K187" s="253"/>
    </row>
    <row r="188" spans="2:11" ht="15" customHeight="1">
      <c r="B188" s="232"/>
      <c r="C188" s="217" t="s">
        <v>42</v>
      </c>
      <c r="D188" s="212"/>
      <c r="E188" s="212"/>
      <c r="F188" s="231" t="s">
        <v>469</v>
      </c>
      <c r="G188" s="212"/>
      <c r="H188" s="208" t="s">
        <v>558</v>
      </c>
      <c r="I188" s="212" t="s">
        <v>559</v>
      </c>
      <c r="J188" s="212"/>
      <c r="K188" s="253"/>
    </row>
    <row r="189" spans="2:11" ht="15" customHeight="1">
      <c r="B189" s="232"/>
      <c r="C189" s="217" t="s">
        <v>560</v>
      </c>
      <c r="D189" s="212"/>
      <c r="E189" s="212"/>
      <c r="F189" s="231" t="s">
        <v>469</v>
      </c>
      <c r="G189" s="212"/>
      <c r="H189" s="212" t="s">
        <v>561</v>
      </c>
      <c r="I189" s="212" t="s">
        <v>503</v>
      </c>
      <c r="J189" s="212"/>
      <c r="K189" s="253"/>
    </row>
    <row r="190" spans="2:11" ht="15" customHeight="1">
      <c r="B190" s="232"/>
      <c r="C190" s="217" t="s">
        <v>562</v>
      </c>
      <c r="D190" s="212"/>
      <c r="E190" s="212"/>
      <c r="F190" s="231" t="s">
        <v>469</v>
      </c>
      <c r="G190" s="212"/>
      <c r="H190" s="212" t="s">
        <v>563</v>
      </c>
      <c r="I190" s="212" t="s">
        <v>503</v>
      </c>
      <c r="J190" s="212"/>
      <c r="K190" s="253"/>
    </row>
    <row r="191" spans="2:11" ht="15" customHeight="1">
      <c r="B191" s="232"/>
      <c r="C191" s="217" t="s">
        <v>564</v>
      </c>
      <c r="D191" s="212"/>
      <c r="E191" s="212"/>
      <c r="F191" s="231" t="s">
        <v>475</v>
      </c>
      <c r="G191" s="212"/>
      <c r="H191" s="212" t="s">
        <v>565</v>
      </c>
      <c r="I191" s="212" t="s">
        <v>503</v>
      </c>
      <c r="J191" s="212"/>
      <c r="K191" s="253"/>
    </row>
    <row r="192" spans="2:11" ht="15" customHeight="1">
      <c r="B192" s="259"/>
      <c r="C192" s="267"/>
      <c r="D192" s="241"/>
      <c r="E192" s="241"/>
      <c r="F192" s="241"/>
      <c r="G192" s="241"/>
      <c r="H192" s="241"/>
      <c r="I192" s="241"/>
      <c r="J192" s="241"/>
      <c r="K192" s="260"/>
    </row>
    <row r="193" spans="2:11" ht="18.75" customHeight="1">
      <c r="B193" s="208"/>
      <c r="C193" s="212"/>
      <c r="D193" s="212"/>
      <c r="E193" s="212"/>
      <c r="F193" s="231"/>
      <c r="G193" s="212"/>
      <c r="H193" s="212"/>
      <c r="I193" s="212"/>
      <c r="J193" s="212"/>
      <c r="K193" s="208"/>
    </row>
    <row r="194" spans="2:11" ht="18.75" customHeight="1">
      <c r="B194" s="208"/>
      <c r="C194" s="212"/>
      <c r="D194" s="212"/>
      <c r="E194" s="212"/>
      <c r="F194" s="231"/>
      <c r="G194" s="212"/>
      <c r="H194" s="212"/>
      <c r="I194" s="212"/>
      <c r="J194" s="212"/>
      <c r="K194" s="208"/>
    </row>
    <row r="195" spans="2:11" ht="18.75" customHeight="1">
      <c r="B195" s="218"/>
      <c r="C195" s="218"/>
      <c r="D195" s="218"/>
      <c r="E195" s="218"/>
      <c r="F195" s="218"/>
      <c r="G195" s="218"/>
      <c r="H195" s="218"/>
      <c r="I195" s="218"/>
      <c r="J195" s="218"/>
      <c r="K195" s="218"/>
    </row>
    <row r="196" spans="2:11">
      <c r="B196" s="200"/>
      <c r="C196" s="201"/>
      <c r="D196" s="201"/>
      <c r="E196" s="201"/>
      <c r="F196" s="201"/>
      <c r="G196" s="201"/>
      <c r="H196" s="201"/>
      <c r="I196" s="201"/>
      <c r="J196" s="201"/>
      <c r="K196" s="202"/>
    </row>
    <row r="197" spans="2:11" ht="21">
      <c r="B197" s="203"/>
      <c r="C197" s="318" t="s">
        <v>566</v>
      </c>
      <c r="D197" s="318"/>
      <c r="E197" s="318"/>
      <c r="F197" s="318"/>
      <c r="G197" s="318"/>
      <c r="H197" s="318"/>
      <c r="I197" s="318"/>
      <c r="J197" s="318"/>
      <c r="K197" s="204"/>
    </row>
    <row r="198" spans="2:11" ht="25.5" customHeight="1">
      <c r="B198" s="203"/>
      <c r="C198" s="268" t="s">
        <v>567</v>
      </c>
      <c r="D198" s="268"/>
      <c r="E198" s="268"/>
      <c r="F198" s="268" t="s">
        <v>568</v>
      </c>
      <c r="G198" s="269"/>
      <c r="H198" s="324" t="s">
        <v>569</v>
      </c>
      <c r="I198" s="324"/>
      <c r="J198" s="324"/>
      <c r="K198" s="204"/>
    </row>
    <row r="199" spans="2:11" ht="5.25" customHeight="1">
      <c r="B199" s="232"/>
      <c r="C199" s="229"/>
      <c r="D199" s="229"/>
      <c r="E199" s="229"/>
      <c r="F199" s="229"/>
      <c r="G199" s="212"/>
      <c r="H199" s="229"/>
      <c r="I199" s="229"/>
      <c r="J199" s="229"/>
      <c r="K199" s="253"/>
    </row>
    <row r="200" spans="2:11" ht="15" customHeight="1">
      <c r="B200" s="232"/>
      <c r="C200" s="212" t="s">
        <v>559</v>
      </c>
      <c r="D200" s="212"/>
      <c r="E200" s="212"/>
      <c r="F200" s="231" t="s">
        <v>43</v>
      </c>
      <c r="G200" s="212"/>
      <c r="H200" s="320" t="s">
        <v>570</v>
      </c>
      <c r="I200" s="320"/>
      <c r="J200" s="320"/>
      <c r="K200" s="253"/>
    </row>
    <row r="201" spans="2:11" ht="15" customHeight="1">
      <c r="B201" s="232"/>
      <c r="C201" s="238"/>
      <c r="D201" s="212"/>
      <c r="E201" s="212"/>
      <c r="F201" s="231" t="s">
        <v>44</v>
      </c>
      <c r="G201" s="212"/>
      <c r="H201" s="320" t="s">
        <v>571</v>
      </c>
      <c r="I201" s="320"/>
      <c r="J201" s="320"/>
      <c r="K201" s="253"/>
    </row>
    <row r="202" spans="2:11" ht="15" customHeight="1">
      <c r="B202" s="232"/>
      <c r="C202" s="238"/>
      <c r="D202" s="212"/>
      <c r="E202" s="212"/>
      <c r="F202" s="231" t="s">
        <v>47</v>
      </c>
      <c r="G202" s="212"/>
      <c r="H202" s="320" t="s">
        <v>572</v>
      </c>
      <c r="I202" s="320"/>
      <c r="J202" s="320"/>
      <c r="K202" s="253"/>
    </row>
    <row r="203" spans="2:11" ht="15" customHeight="1">
      <c r="B203" s="232"/>
      <c r="C203" s="212"/>
      <c r="D203" s="212"/>
      <c r="E203" s="212"/>
      <c r="F203" s="231" t="s">
        <v>45</v>
      </c>
      <c r="G203" s="212"/>
      <c r="H203" s="320" t="s">
        <v>573</v>
      </c>
      <c r="I203" s="320"/>
      <c r="J203" s="320"/>
      <c r="K203" s="253"/>
    </row>
    <row r="204" spans="2:11" ht="15" customHeight="1">
      <c r="B204" s="232"/>
      <c r="C204" s="212"/>
      <c r="D204" s="212"/>
      <c r="E204" s="212"/>
      <c r="F204" s="231" t="s">
        <v>46</v>
      </c>
      <c r="G204" s="212"/>
      <c r="H204" s="320" t="s">
        <v>574</v>
      </c>
      <c r="I204" s="320"/>
      <c r="J204" s="320"/>
      <c r="K204" s="253"/>
    </row>
    <row r="205" spans="2:11" ht="15" customHeight="1">
      <c r="B205" s="232"/>
      <c r="C205" s="212"/>
      <c r="D205" s="212"/>
      <c r="E205" s="212"/>
      <c r="F205" s="231"/>
      <c r="G205" s="212"/>
      <c r="H205" s="212"/>
      <c r="I205" s="212"/>
      <c r="J205" s="212"/>
      <c r="K205" s="253"/>
    </row>
    <row r="206" spans="2:11" ht="15" customHeight="1">
      <c r="B206" s="232"/>
      <c r="C206" s="212" t="s">
        <v>515</v>
      </c>
      <c r="D206" s="212"/>
      <c r="E206" s="212"/>
      <c r="F206" s="231" t="s">
        <v>79</v>
      </c>
      <c r="G206" s="212"/>
      <c r="H206" s="320" t="s">
        <v>78</v>
      </c>
      <c r="I206" s="320"/>
      <c r="J206" s="320"/>
      <c r="K206" s="253"/>
    </row>
    <row r="207" spans="2:11" ht="15" customHeight="1">
      <c r="B207" s="232"/>
      <c r="C207" s="238"/>
      <c r="D207" s="212"/>
      <c r="E207" s="212"/>
      <c r="F207" s="231" t="s">
        <v>414</v>
      </c>
      <c r="G207" s="212"/>
      <c r="H207" s="320" t="s">
        <v>415</v>
      </c>
      <c r="I207" s="320"/>
      <c r="J207" s="320"/>
      <c r="K207" s="253"/>
    </row>
    <row r="208" spans="2:11" ht="15" customHeight="1">
      <c r="B208" s="232"/>
      <c r="C208" s="212"/>
      <c r="D208" s="212"/>
      <c r="E208" s="212"/>
      <c r="F208" s="231" t="s">
        <v>412</v>
      </c>
      <c r="G208" s="212"/>
      <c r="H208" s="320" t="s">
        <v>575</v>
      </c>
      <c r="I208" s="320"/>
      <c r="J208" s="320"/>
      <c r="K208" s="253"/>
    </row>
    <row r="209" spans="2:11" ht="15" customHeight="1">
      <c r="B209" s="270"/>
      <c r="C209" s="238"/>
      <c r="D209" s="238"/>
      <c r="E209" s="238"/>
      <c r="F209" s="231" t="s">
        <v>85</v>
      </c>
      <c r="G209" s="217"/>
      <c r="H209" s="319" t="s">
        <v>84</v>
      </c>
      <c r="I209" s="319"/>
      <c r="J209" s="319"/>
      <c r="K209" s="271"/>
    </row>
    <row r="210" spans="2:11" ht="15" customHeight="1">
      <c r="B210" s="270"/>
      <c r="C210" s="238"/>
      <c r="D210" s="238"/>
      <c r="E210" s="238"/>
      <c r="F210" s="231" t="s">
        <v>416</v>
      </c>
      <c r="G210" s="217"/>
      <c r="H210" s="319" t="s">
        <v>576</v>
      </c>
      <c r="I210" s="319"/>
      <c r="J210" s="319"/>
      <c r="K210" s="271"/>
    </row>
    <row r="211" spans="2:11" ht="15" customHeight="1">
      <c r="B211" s="270"/>
      <c r="C211" s="238"/>
      <c r="D211" s="238"/>
      <c r="E211" s="238"/>
      <c r="F211" s="272"/>
      <c r="G211" s="217"/>
      <c r="H211" s="273"/>
      <c r="I211" s="273"/>
      <c r="J211" s="273"/>
      <c r="K211" s="271"/>
    </row>
    <row r="212" spans="2:11" ht="15" customHeight="1">
      <c r="B212" s="270"/>
      <c r="C212" s="212" t="s">
        <v>539</v>
      </c>
      <c r="D212" s="238"/>
      <c r="E212" s="238"/>
      <c r="F212" s="231">
        <v>1</v>
      </c>
      <c r="G212" s="217"/>
      <c r="H212" s="319" t="s">
        <v>577</v>
      </c>
      <c r="I212" s="319"/>
      <c r="J212" s="319"/>
      <c r="K212" s="271"/>
    </row>
    <row r="213" spans="2:11" ht="15" customHeight="1">
      <c r="B213" s="270"/>
      <c r="C213" s="238"/>
      <c r="D213" s="238"/>
      <c r="E213" s="238"/>
      <c r="F213" s="231">
        <v>2</v>
      </c>
      <c r="G213" s="217"/>
      <c r="H213" s="319" t="s">
        <v>578</v>
      </c>
      <c r="I213" s="319"/>
      <c r="J213" s="319"/>
      <c r="K213" s="271"/>
    </row>
    <row r="214" spans="2:11" ht="15" customHeight="1">
      <c r="B214" s="270"/>
      <c r="C214" s="238"/>
      <c r="D214" s="238"/>
      <c r="E214" s="238"/>
      <c r="F214" s="231">
        <v>3</v>
      </c>
      <c r="G214" s="217"/>
      <c r="H214" s="319" t="s">
        <v>579</v>
      </c>
      <c r="I214" s="319"/>
      <c r="J214" s="319"/>
      <c r="K214" s="271"/>
    </row>
    <row r="215" spans="2:11" ht="15" customHeight="1">
      <c r="B215" s="270"/>
      <c r="C215" s="238"/>
      <c r="D215" s="238"/>
      <c r="E215" s="238"/>
      <c r="F215" s="231">
        <v>4</v>
      </c>
      <c r="G215" s="217"/>
      <c r="H215" s="319" t="s">
        <v>580</v>
      </c>
      <c r="I215" s="319"/>
      <c r="J215" s="319"/>
      <c r="K215" s="271"/>
    </row>
    <row r="216" spans="2:11" ht="12.75" customHeight="1">
      <c r="B216" s="274"/>
      <c r="C216" s="275"/>
      <c r="D216" s="275"/>
      <c r="E216" s="275"/>
      <c r="F216" s="275"/>
      <c r="G216" s="275"/>
      <c r="H216" s="275"/>
      <c r="I216" s="275"/>
      <c r="J216" s="275"/>
      <c r="K216" s="276"/>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Dohnal Roman</cp:lastModifiedBy>
  <dcterms:created xsi:type="dcterms:W3CDTF">2017-07-31T18:16:25Z</dcterms:created>
  <dcterms:modified xsi:type="dcterms:W3CDTF">2017-08-16T13:31:26Z</dcterms:modified>
</cp:coreProperties>
</file>